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1"/>
  </bookViews>
  <sheets>
    <sheet name="Приложение №1" sheetId="1" r:id="rId1"/>
    <sheet name="Приложение №2" sheetId="2" r:id="rId2"/>
  </sheets>
  <externalReferences>
    <externalReference r:id="rId5"/>
  </externalReferences>
  <definedNames>
    <definedName name="_xlnm._FilterDatabase" localSheetId="0" hidden="1">'Приложение №1'!$A$9:$W$777</definedName>
    <definedName name="_xlnm._FilterDatabase" localSheetId="1" hidden="1">'Приложение №2'!$A$9:$R$777</definedName>
    <definedName name="_xlnm.Print_Titles" localSheetId="0">'Приложение №1'!$6:$9</definedName>
    <definedName name="_xlnm.Print_Titles" localSheetId="1">'Приложение №2'!$6:$9</definedName>
    <definedName name="_xlnm.Print_Area" localSheetId="0">'Приложение №1'!$A$1:$W$781</definedName>
    <definedName name="_xlnm.Print_Area" localSheetId="1">'Приложение №2'!$A$1:$R$781</definedName>
  </definedNames>
  <calcPr fullCalcOnLoad="1"/>
</workbook>
</file>

<file path=xl/sharedStrings.xml><?xml version="1.0" encoding="utf-8"?>
<sst xmlns="http://schemas.openxmlformats.org/spreadsheetml/2006/main" count="3690" uniqueCount="685">
  <si>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</si>
  <si>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</si>
  <si>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</si>
  <si>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</si>
  <si>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</si>
  <si>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</si>
  <si>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</si>
  <si>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</si>
  <si>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</si>
  <si>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</si>
  <si>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</si>
  <si>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</si>
  <si>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</si>
  <si>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</si>
  <si>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</si>
  <si>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Виды работ, установленные ч.1 ст.19 Закона Республики Саха (Якутия) от 24.06.2013 года 1201-З №1329-IV Об организации проведения капитального ремонта общего имущества в многоквартирных домах на территории Республики Саха (Якутия)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</si>
  <si>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</si>
  <si>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</si>
  <si>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</si>
  <si>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</si>
  <si>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</si>
  <si>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</si>
  <si>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>Ремонт внутридомовых инженерных систем</t>
  </si>
  <si>
    <t>Ремонт или замена лифтового оборудования, ремонт лифтовых шахт</t>
  </si>
  <si>
    <t>Ремонт крыши</t>
  </si>
  <si>
    <t>Ремонт подвальных помещений</t>
  </si>
  <si>
    <t>Ремонт фундамента, цокольных балок и перекрытий, утепление цокольного перекрытия</t>
  </si>
  <si>
    <t>Установка коллективных (общедомовых) приборов учета потребления ресурсов</t>
  </si>
  <si>
    <t>Ремонт балконов, лоджий, входных крылец с установкой пандусов, ремонт козырьков входных крылец</t>
  </si>
  <si>
    <t>Ремонт водоотводящих устройств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</si>
  <si>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</si>
  <si>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</si>
  <si>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</si>
  <si>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</si>
  <si>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</si>
  <si>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Иные источники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</si>
  <si>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</si>
  <si>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</si>
  <si>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</si>
  <si>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</si>
  <si>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</si>
  <si>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кв.м</t>
  </si>
  <si>
    <t>чел</t>
  </si>
  <si>
    <t>руб</t>
  </si>
  <si>
    <t>руб/кв.м</t>
  </si>
  <si>
    <t>руб.</t>
  </si>
  <si>
    <t>МР «Алданский район»</t>
  </si>
  <si>
    <t>МО "Город Алдан"</t>
  </si>
  <si>
    <t>Камень</t>
  </si>
  <si>
    <t>МО "Поселок Нижний Куранах"</t>
  </si>
  <si>
    <t>Респ. Саха /Якутия/, у. Алданский, п. Нижний Куранах, ул. Строительная, д. 6</t>
  </si>
  <si>
    <t>Респ. Саха /Якутия/, у. Алданский, п. Нижний Куранах, ул. Школьная, д. 31</t>
  </si>
  <si>
    <t>Итого по району</t>
  </si>
  <si>
    <t>Городской округ "город Якутск"</t>
  </si>
  <si>
    <t>ГО "город Якутск"</t>
  </si>
  <si>
    <t>Респ. Саха /Якутия/, г. Якутск, мкр. Кангалассы, ул. 26 партсъезда, д. 1</t>
  </si>
  <si>
    <t>Респ. Саха /Якутия/, г. Якутск, мкр. Кангалассы, ул. 26 партсъезда, д. 3</t>
  </si>
  <si>
    <t>Респ. Саха /Якутия/, г. Якутск, ул. Воинская, д. 9</t>
  </si>
  <si>
    <t>Респ. Саха /Якутия/, г. Якутск, ул. Дзержинского, д. 15</t>
  </si>
  <si>
    <t>Крупнопанельный</t>
  </si>
  <si>
    <t>Респ. Саха /Якутия/, г. Якутск, ул. Дзержинского, д. 15, корп. 1</t>
  </si>
  <si>
    <t>Респ. Саха /Якутия/, г. Якутск, ул. Дзержинского, д. 22, корп. 2</t>
  </si>
  <si>
    <t>Респ. Саха /Якутия/, г. Якутск, ул. Дзержинского, д. 34</t>
  </si>
  <si>
    <t>Респ. Саха /Якутия/, г. Якутск, ул. Дзержинского, д. 36</t>
  </si>
  <si>
    <t>Респ. Саха /Якутия/, г. Якутск, ул. Дзержинского, д. 40</t>
  </si>
  <si>
    <t>Респ. Саха /Якутия/, г. Якутск, ул. Дзержинского, д. 40, корп. 2</t>
  </si>
  <si>
    <t>Респ. Саха /Якутия/, г. Якутск, ул. Каландаришвили, д. 1</t>
  </si>
  <si>
    <t>Респ. Саха /Якутия/, г. Якутск, ул. Кржижановского, д. 75, корп. 2</t>
  </si>
  <si>
    <t>Респ. Саха /Якутия/, г. Якутск, ул. Кулаковского, д. 44</t>
  </si>
  <si>
    <t>Респ. Саха /Якутия/, г. Якутск, ул. Кулаковского, д. 44, корп. 1</t>
  </si>
  <si>
    <t>Респ. Саха /Якутия/, г. Якутск, ул. Курашова, д. 19</t>
  </si>
  <si>
    <t>Респ. Саха /Якутия/, г. Якутск, ул. Мерзлотная, д. 29</t>
  </si>
  <si>
    <t>Респ. Саха /Якутия/, г. Якутск, ул. Пояркова, д. 12</t>
  </si>
  <si>
    <t>Респ. Саха /Якутия/, г. Якутск, ул. Хабарова, д. 7</t>
  </si>
  <si>
    <t>Респ. Саха /Якутия/, г. Якутск, ул. Халтурина, д. 6</t>
  </si>
  <si>
    <t>Респ. Саха /Якутия/, г. Якутск, ул. Чиряева, д. 8</t>
  </si>
  <si>
    <t>Городской округ "Жатай"</t>
  </si>
  <si>
    <t>ГО "Жатай"</t>
  </si>
  <si>
    <t>МР «Ленский район»</t>
  </si>
  <si>
    <t>МО "Город Ленск"</t>
  </si>
  <si>
    <t>Респ. Саха /Якутия/, у. Ленский, г. Ленск, ул. Дзержинского, д. 15</t>
  </si>
  <si>
    <t>Респ. Саха /Якутия/, у. Ленский, г. Ленск, ул. Дзержинского, д. 27</t>
  </si>
  <si>
    <t>МО «Мирнинский район»</t>
  </si>
  <si>
    <t>МО "Поселок Чернышевский"</t>
  </si>
  <si>
    <t>МО «Нерюнгринский район»</t>
  </si>
  <si>
    <t>ГП "Поселок Золотинка"</t>
  </si>
  <si>
    <t>Респ. Саха /Якутия/, г. Нерюнгри, п. Золотинка, ул. Железнодорожная, д. 1</t>
  </si>
  <si>
    <t>ГП "Поселок Чульман"</t>
  </si>
  <si>
    <t>ГП "Город Нерюнгри"</t>
  </si>
  <si>
    <t>Респ. Саха /Якутия/, г. Нерюнгри, пр-кт. Мира, д. 27, корп. 2</t>
  </si>
  <si>
    <t>Респ. Саха /Якутия/, г. Нерюнгри, пр-кт. Мира, д. 29</t>
  </si>
  <si>
    <t>Респ. Саха /Якутия/, г. Нерюнгри, пр-кт. Мира, д. 3</t>
  </si>
  <si>
    <t>Респ. Саха /Якутия/, г. Нерюнгри, ул. Чурапчинская, д. 37, корп. 1</t>
  </si>
  <si>
    <t>Респ. Саха /Якутия/, г. Нерюнгри, ул. Чурапчинская, д. 37, корп. 3</t>
  </si>
  <si>
    <t>Респ. Саха /Якутия/, г. Нерюнгри, ул. Чурапчинская, д. 47</t>
  </si>
  <si>
    <t>Респ. Саха /Якутия/, г. Нерюнгри, ул. Чурапчинская, д. 48</t>
  </si>
  <si>
    <t>Респ. Саха /Якутия/, г. Нерюнгри, ул. Южно-Якутская, д. 24</t>
  </si>
  <si>
    <t>Респ. Саха /Якутия/, г. Нерюнгри, ул. Южно-Якутская, д. 39, корп. 1</t>
  </si>
  <si>
    <t>Респ. Саха /Якутия/, г. Нерюнгри, ул. Южно-Якутская, д. 45</t>
  </si>
  <si>
    <t>Респ. Саха /Якутия/, г. Нерюнгри, ул. Южно-Якутская, д. 47</t>
  </si>
  <si>
    <t>МР «Оймяконский улус (район)»</t>
  </si>
  <si>
    <t>МР «Хангаласский улус»</t>
  </si>
  <si>
    <t>МО "Город Покровск"</t>
  </si>
  <si>
    <t>Дерево</t>
  </si>
  <si>
    <t>Приложение № 1</t>
  </si>
  <si>
    <t>капитального ремонта общего имущества в многоквартирных домах, с разбивкой по источникам финансирования</t>
  </si>
  <si>
    <t>МР «Абыйский улус (район)»</t>
  </si>
  <si>
    <t>МО ГП "Поселок Белая Гора"</t>
  </si>
  <si>
    <t>Респ. Саха /Якутия/, у. Алданский, г. Алдан, пер. Якутский, д. 16</t>
  </si>
  <si>
    <t>Респ. Саха /Якутия/, у. Алданский, г. Алдан, пер. Якутский, д. 21</t>
  </si>
  <si>
    <t>Респ. Саха /Якутия/, у. Алданский, г. Алдан, ул. Билибина, д. 27</t>
  </si>
  <si>
    <t>Респ. Саха /Якутия/, у. Алданский, г. Алдан, ул. Гагарина, д. 2</t>
  </si>
  <si>
    <t>Респ. Саха /Якутия/, у. Алданский, г. Алдан, ул. Дзержинского, д. 34</t>
  </si>
  <si>
    <t>Респ. Саха /Якутия/, у. Алданский, г. Алдан, ул. Дзержинского, д. 5</t>
  </si>
  <si>
    <t>Респ. Саха /Якутия/, у. Алданский, г. Алдан, ул. Комарова, д. 9</t>
  </si>
  <si>
    <t>Респ. Саха /Якутия/, у. Алданский, г. Алдан, ул. Космачева, д. 3</t>
  </si>
  <si>
    <t>Респ. Саха /Якутия/, у. Алданский, г. Алдан, ул. Пролетарская, д. 44</t>
  </si>
  <si>
    <t>МО "Поселок Ленинский"</t>
  </si>
  <si>
    <t>Респ. Саха /Якутия/, у. Алданский, п. Нижний Куранах, ул. Новая, д. 86</t>
  </si>
  <si>
    <t>Респ. Саха /Якутия/, у. Алданский, п. Нижний Куранах, ул. Школьная, д. 10</t>
  </si>
  <si>
    <t>Респ. Саха /Якутия/, у. Алданский, п. Нижний Куранах, ул. Школьная, д. 11</t>
  </si>
  <si>
    <t>Респ. Саха /Якутия/, у. Алданский, п. Нижний Куранах, ул. Школьная, д. 12</t>
  </si>
  <si>
    <t>Респ. Саха /Якутия/, у. Алданский, п. Нижний Куранах, ул. Школьная, д. 3</t>
  </si>
  <si>
    <t>Респ. Саха /Якутия/, у. Алданский, п. Нижний Куранах, ул. Школьная, д. 36</t>
  </si>
  <si>
    <t>Респ. Саха /Якутия/, у. Алданский, п. Нижний Куранах, ул. Школьная, д. 4</t>
  </si>
  <si>
    <t>Респ. Саха /Якутия/, у. Алданский, п. Нижний Куранах, ул. Школьная, д. 5</t>
  </si>
  <si>
    <t>Респ. Саха /Якутия/, у. Алданский, п. Нижний Куранах, ул. Школьная, д. 6</t>
  </si>
  <si>
    <t>Респ. Саха /Якутия/, у. Алданский, п. Нижний Куранах, ул. Школьная, д. 7</t>
  </si>
  <si>
    <t>Респ. Саха /Якутия/, у. Алданский, п. Нижний Куранах, ул. Школьная, д. 8</t>
  </si>
  <si>
    <t>Респ. Саха /Якутия/, у. Алданский, п. Нижний Куранах, ул. Школьная, д. 9</t>
  </si>
  <si>
    <t>МО «Аллаиховский улус (район)»</t>
  </si>
  <si>
    <t>МО "Поселок Чокурдах"</t>
  </si>
  <si>
    <t>МР «Амгинский улус (район)»</t>
  </si>
  <si>
    <t>МО "Амгинский наслег"</t>
  </si>
  <si>
    <t>Респ. Саха /Якутия/, у. Амгинский, с. Амга, ул. Ленина, д. 68</t>
  </si>
  <si>
    <t>МР «Верхневилюйский улус (район)»</t>
  </si>
  <si>
    <t>МО "Село Верхневилюйск"</t>
  </si>
  <si>
    <t>МР «Верхнеколымский улус (район)»</t>
  </si>
  <si>
    <t>МО "Поселок Зырянка"</t>
  </si>
  <si>
    <t>Респ. Саха /Якутия/, у. Верхнеколымский, п. Зырянка, ул. Шабунина, д. 8</t>
  </si>
  <si>
    <t>МР «Верхоянский район»</t>
  </si>
  <si>
    <t>Респ. Саха /Якутия/, г. Якутск, с. Табага, ул. Лесная, д. 12а</t>
  </si>
  <si>
    <t>Респ. Саха /Якутия/, г. Якутск, ул. Автодорожная, д. 36, корп. 2</t>
  </si>
  <si>
    <t>Респ. Саха /Якутия/, г. Якутск, ул. Автострада 50 лет Октября, д. 10, корп. 1</t>
  </si>
  <si>
    <t>Респ. Саха /Якутия/, г. Якутск, ул. Бабушкина, д. 7</t>
  </si>
  <si>
    <t>Респ. Саха /Якутия/, г. Якутск, ул. Бестужева-Марлинского, д. 32, корп. 1</t>
  </si>
  <si>
    <t>Респ. Саха /Якутия/, г. Якутск, ул. Билибина, д. 16</t>
  </si>
  <si>
    <t>Респ. Саха /Якутия/, г. Якутск, ул. Билибина, д. 18</t>
  </si>
  <si>
    <t>Респ. Саха /Якутия/, г. Якутск, ул. Билибина, д. 22</t>
  </si>
  <si>
    <t>Респ. Саха /Якутия/, г. Якутск, ул. Билибина, д. 24</t>
  </si>
  <si>
    <t>Респ. Саха /Якутия/, г. Якутск, ул. Билибина, д. 29</t>
  </si>
  <si>
    <t>Респ. Саха /Якутия/, г. Якутск, ул. Билибина, д. 33, корп. 1</t>
  </si>
  <si>
    <t>Респ. Саха /Якутия/, г. Якутск, ул. Билибина, д. 41, корп. 1</t>
  </si>
  <si>
    <t>Респ. Саха /Якутия/, г. Якутск, ул. Билибина, д. 48, корп. 1</t>
  </si>
  <si>
    <t>Респ. Саха /Якутия/, г. Якутск, ул. Клары Цеткин, д. 18</t>
  </si>
  <si>
    <t>Респ. Саха /Якутия/, г. Якутск, ул. Лермонтова, д. 140, корп. 1</t>
  </si>
  <si>
    <t>Респ. Саха /Якутия/, г. Якутск, ул. Лермонтова, д. 140, корп. 2</t>
  </si>
  <si>
    <t>Респ. Саха /Якутия/, г. Якутск, ул. Семена Данилова, д. 7, корп. 2</t>
  </si>
  <si>
    <t>Респ. Саха /Якутия/, г. Якутск, ул. Хабарова, д. 50</t>
  </si>
  <si>
    <t>Респ. Саха /Якутия/, г. Якутск, ул. Якова Потапова, д. 14</t>
  </si>
  <si>
    <t>МО «Кобяйский улус (район)»</t>
  </si>
  <si>
    <t>МО "Поселок Сангар"</t>
  </si>
  <si>
    <t>МО "Город Мирный"</t>
  </si>
  <si>
    <t>Респ. Саха /Якутия/, у. Мирнинский, г. Мирный, пр-кт. Ленинградский, д. 18</t>
  </si>
  <si>
    <t>Респ. Саха /Якутия/, у. Мирнинский, г. Мирный, пр-кт. Ленинградский, д. 21</t>
  </si>
  <si>
    <t>МР «Намский улус»</t>
  </si>
  <si>
    <t>Респ. Саха /Якутия/, г. Нерюнгри, ул. Платона Ойунского, д. 1</t>
  </si>
  <si>
    <t>МР «Нижнеколымский район»</t>
  </si>
  <si>
    <t>НЮМО "Олеринский суктул"</t>
  </si>
  <si>
    <t>Респ. Саха /Якутия/, у. Нижнеколымский, с. Андрюшкино, ул. Курилова, д. 2</t>
  </si>
  <si>
    <t>Респ. Саха /Якутия/, у. Нижнеколымский, с. Андрюшкино, ул. Курилова, д. 7</t>
  </si>
  <si>
    <t>МО «Усть-Алданский улус (район)»</t>
  </si>
  <si>
    <t>МО "Суоттунский наслег"</t>
  </si>
  <si>
    <t>Респ. Саха /Якутия/, у. Усть-Алданский, с. Хоногор, ул. Т.Татаринова, д. 54</t>
  </si>
  <si>
    <t>МР «Усть-Майский улус (район)»</t>
  </si>
  <si>
    <t>МО "Поселок Эльдикан"</t>
  </si>
  <si>
    <t>МО «Усть-Янский улус (район)»</t>
  </si>
  <si>
    <t>МО "Казачинский национальный наслег"</t>
  </si>
  <si>
    <t>Респ. Саха /Якутия/, у. Усть-Янский, с. Казачье, ул. Барона Э.Толля, д. 3</t>
  </si>
  <si>
    <t>Респ. Саха /Якутия/, у. Хангаласский, г. Покровск, ул. Советская, д. 9</t>
  </si>
  <si>
    <t>Респ. Саха /Якутия/, у. Хангаласский, г. Покровск, ул. Южная, д. 2</t>
  </si>
  <si>
    <t>Респ. Саха /Якутия/, у. Хангаласский, г. Покровск, ул. Южная, д. 4</t>
  </si>
  <si>
    <t>МО "Поселок Мохсоголлох"</t>
  </si>
  <si>
    <t>Респ. Саха /Якутия/, у. Хангаласский, п. Мохсоголлох, ул. Соколиная, д. 5</t>
  </si>
  <si>
    <t>-</t>
  </si>
  <si>
    <t>Респ. Саха /Якутия/, у. Мирнинский, г. Мирный, пр-кт. Ленинградский, д. 23</t>
  </si>
  <si>
    <t>Респ. Саха /Якутия/, у. Мирнинский, г. Мирный, пр-кт. Ленинградский, д. 25</t>
  </si>
  <si>
    <t>Респ. Саха /Якутия/, у. Мирнинский, г. Мирный, пр-кт. Ленинградский, д. 25, корп. а</t>
  </si>
  <si>
    <t>Респ. Саха /Якутия/, у. Хангаласский, п. Мохсоголлох, ул. Соколиная, д. 2</t>
  </si>
  <si>
    <t>Респ. Саха /Якутия/, у. Алданский, г. Алдан, ул. Гагарина, д. 3</t>
  </si>
  <si>
    <t>Респ. Саха /Якутия/, у. Алданский, г. Алдан, ул. Октябрьская, д. 5</t>
  </si>
  <si>
    <t>Респ. Саха /Якутия/, у. Алданский, п. Нижний Куранах, пер. Школьный, д. 4</t>
  </si>
  <si>
    <t>Респ. Саха /Якутия/, у. Алданский, п. Нижний Куранах, пер. Школьный, д. 6</t>
  </si>
  <si>
    <t>Респ. Саха /Якутия/, у. Алданский, п. Нижний Куранах, ул. Строительная, д. 10</t>
  </si>
  <si>
    <t>Респ. Саха /Якутия/, у. Алданский, п. Нижний Куранах, ул. Строительная, д. 12</t>
  </si>
  <si>
    <t>Респ. Саха /Якутия/, у. Алданский, п. Нижний Куранах, ул. Строительная, д. 16</t>
  </si>
  <si>
    <t>Респ. Саха /Якутия/, у. Алданский, п. Нижний Куранах, ул. Строительная, д. 2</t>
  </si>
  <si>
    <t>Респ. Саха /Якутия/, у. Алданский, п. Нижний Куранах, ул. Строительная, д. 4</t>
  </si>
  <si>
    <t>Респ. Саха /Якутия/, у. Алданский, п. Нижний Куранах, ул. Строительная, д. 8</t>
  </si>
  <si>
    <t>Респ. Саха /Якутия/, у. Алданский, п. Нижний Куранах, ул. Школьная, д. 15</t>
  </si>
  <si>
    <t>Респ. Саха /Якутия/, у. Алданский, п. Нижний Куранах, ул. Школьная, д. 21</t>
  </si>
  <si>
    <t>Респ. Саха /Якутия/, у. Алданский, п. Нижний Куранах, ул. Школьная, д. 23</t>
  </si>
  <si>
    <t>Респ. Саха /Якутия/, у. Верхнеколымский, п. Зырянка, ул. Транспортная, д. 10</t>
  </si>
  <si>
    <t>МО "Город Вилюйск"</t>
  </si>
  <si>
    <t>Респ. Саха /Якутия/, у. Вилюйский, г. Вилюйск, ул. Мира, д. 70, корп. а</t>
  </si>
  <si>
    <t>Респ. Саха /Якутия/, г. Якутск, мкр. Кангалассы, ул. 26 партсъезда, д. 4</t>
  </si>
  <si>
    <t>Респ. Саха /Якутия/, г. Якутск, мкр. Кангалассы, ул. Комсомольская, д. 10</t>
  </si>
  <si>
    <t>Респ. Саха /Якутия/, г. Якутск, пр-кт. Ленина, д. 7, корп. 2</t>
  </si>
  <si>
    <t>Респ. Саха /Якутия/, г. Якутск, с. Хатассы, ул. Ленина, д. 67, корп. 1</t>
  </si>
  <si>
    <t>Респ. Саха /Якутия/, г. Якутск, ул. Автодорожная, д. 28, корп. 15</t>
  </si>
  <si>
    <t>Респ. Саха /Якутия/, г. Якутск, ул. Билибина, д. 32</t>
  </si>
  <si>
    <t>Респ. Саха /Якутия/, г. Якутск, ул. Губина, д. 35</t>
  </si>
  <si>
    <t>Респ. Саха /Якутия/, г. Якутск, ул. Дзержинского, д. 33</t>
  </si>
  <si>
    <t>Респ. Саха /Якутия/, г. Якутск, ул. Дзержинского, д. 9</t>
  </si>
  <si>
    <t>Респ. Саха /Якутия/, г. Якутск, ул. Каландаришвили, д. 25, корп. 1</t>
  </si>
  <si>
    <t>Респ. Саха /Якутия/, г. Якутск, ул. Кирова, д. 34</t>
  </si>
  <si>
    <t>Респ. Саха /Якутия/, г. Якутск, ул. Лермонтова, д. 20</t>
  </si>
  <si>
    <t>Респ. Саха /Якутия/, г. Якутск, ул. Лермонтова, д. 22</t>
  </si>
  <si>
    <t>Респ. Саха /Якутия/, г. Якутск, ул. Лермонтова, д. 27, корп. 1</t>
  </si>
  <si>
    <t>Респ. Саха /Якутия/, г. Якутск, ул. Лермонтова, д. 92, корп. 2</t>
  </si>
  <si>
    <t>Респ. Саха /Якутия/, г. Якутск, ул. Можайского, д. 19</t>
  </si>
  <si>
    <t>Респ. Саха /Якутия/, г. Якутск, ул. Ново-Карьерная, д. 20, корп. 1</t>
  </si>
  <si>
    <t>Респ. Саха /Якутия/, г. Якутск, ул. Халтурина, д. 2</t>
  </si>
  <si>
    <t>Респ. Саха /Якутия/, г. Якутск, ул. Ярославского, д. 30, корп. 1</t>
  </si>
  <si>
    <t>Респ. Саха /Якутия/, г. Якутск, ул. Ярославского, д. 30, корп. 2</t>
  </si>
  <si>
    <t>Респ. Саха /Якутия/, п. Жатай, ул. Северная, д. 27</t>
  </si>
  <si>
    <t>Респ. Саха /Якутия/, п. Жатай, ул. Северная, д. 33/1</t>
  </si>
  <si>
    <t>Респ. Саха /Якутия/, п. Жатай, ул. Северная, д. 37/1</t>
  </si>
  <si>
    <t>Респ. Саха /Якутия/, п. Жатай, ул. Северная, д. 54</t>
  </si>
  <si>
    <t>Респ. Саха /Якутия/, у. Ленский, г. Ленск, ул. Дзержинского, д. 17</t>
  </si>
  <si>
    <t>Респ. Саха /Якутия/, у. Мирнинский, г. Мирный, ул. 40 лет Октября, д. 2, корп. а</t>
  </si>
  <si>
    <t>Респ. Саха /Якутия/, у. Мирнинский, г. Мирный, ул. Ленина, д. 14</t>
  </si>
  <si>
    <t>Респ. Саха /Якутия/, у. Мирнинский, г. Мирный, ул. Советская, д. 10</t>
  </si>
  <si>
    <t>Респ. Саха /Якутия/, у. Мирнинский, г. Мирный, ул. Советская, д. 11, корп. 2</t>
  </si>
  <si>
    <t>Респ. Саха /Якутия/, у. Мирнинский, г. Мирный, ул. Советская, д. 13, корп. 1</t>
  </si>
  <si>
    <t>Респ. Саха /Якутия/, у. Мирнинский, г. Мирный, ул. Советская, д. 13, корп. 2</t>
  </si>
  <si>
    <t>Респ. Саха /Якутия/, у. Мирнинский, г. Мирный, ул. Советская, д. 19</t>
  </si>
  <si>
    <t>Респ. Саха /Якутия/, у. Мирнинский, г. Мирный, ул. Советская, д. 21</t>
  </si>
  <si>
    <t>Респ. Саха /Якутия/, у. Мирнинский, г. Мирный, ул. Советская, д. 21, корп. а</t>
  </si>
  <si>
    <t>Респ. Саха /Якутия/, у. Мирнинский, г. Мирный, ул. Советская, д. 7</t>
  </si>
  <si>
    <t>Респ. Саха /Якутия/, у. Мирнинский, г. Мирный, ул. Солдатова, д. 11</t>
  </si>
  <si>
    <t>Респ. Саха /Якутия/, у. Мирнинский, г. Мирный, ул. Тихонова, д. 10</t>
  </si>
  <si>
    <t>Респ. Саха /Якутия/, у. Мирнинский, г. Мирный, ул. Тихонова, д. 16</t>
  </si>
  <si>
    <t>Респ. Саха /Якутия/, у. Мирнинский, г. Мирный, ул. Тихонова, д. 16, корп. а</t>
  </si>
  <si>
    <t>Респ. Саха /Якутия/, у. Мирнинский, г. Мирный, ш. 50 лет Октября, д. 1</t>
  </si>
  <si>
    <t>МО "Поселок Светлый"</t>
  </si>
  <si>
    <t>Респ. Саха /Якутия/, у. Мирнинский, п. Светлый, ул. Гидростроителей, д. 5</t>
  </si>
  <si>
    <t>ГП "Поселок Беркакит"</t>
  </si>
  <si>
    <t>Респ. Саха /Якутия/, г. Нерюнгри, п. Беркакит, ул. Бочкарева, д. 4, корп. 2</t>
  </si>
  <si>
    <t>Респ. Саха /Якутия/, г. Нерюнгри, п. Беркакит, ул. Бочкарева, д. 6</t>
  </si>
  <si>
    <t>Респ. Саха /Якутия/, г. Нерюнгри, п. Беркакит, ул. Бочкарева, д. 7</t>
  </si>
  <si>
    <t>Респ. Саха /Якутия/, г. Нерюнгри, п. Беркакит, ул. Южная, д. 18</t>
  </si>
  <si>
    <t>Респ. Саха /Якутия/, г. Нерюнгри, п. Чульман, ул. Строительная, д. 12</t>
  </si>
  <si>
    <t>Респ. Саха /Якутия/, г. Нерюнгри, пр-кт. Геологов, д. 39</t>
  </si>
  <si>
    <t>Респ. Саха /Якутия/, г. Нерюнгри, пр-кт. Геологов, д. 39, корп. 1</t>
  </si>
  <si>
    <t>Респ. Саха /Якутия/, г. Нерюнгри, пр-кт. Геологов, д. 59, корп. 1</t>
  </si>
  <si>
    <t>Респ. Саха /Якутия/, г. Нерюнгри, пр-кт. Дружбы Народов, д. 10</t>
  </si>
  <si>
    <t>Респ. Саха /Якутия/, г. Нерюнгри, пр-кт. Дружбы Народов, д. 16</t>
  </si>
  <si>
    <t>Респ. Саха /Якутия/, г. Нерюнгри, пр-кт. Дружбы Народов, д. 16, корп. 2</t>
  </si>
  <si>
    <t>Респ. Саха /Якутия/, г. Нерюнгри, пр-кт. Дружбы Народов, д. 29</t>
  </si>
  <si>
    <t>Респ. Саха /Якутия/, г. Нерюнгри, пр-кт. Дружбы Народов, д. 37</t>
  </si>
  <si>
    <t>Респ. Саха /Якутия/, г. Нерюнгри, пр-кт. Мира, д. 17, корп. 2</t>
  </si>
  <si>
    <t>Респ. Саха /Якутия/, г. Нерюнгри, пр-кт. Мира, д. 17, корп. 3</t>
  </si>
  <si>
    <t>Респ. Саха /Якутия/, г. Нерюнгри, пр-кт. Мира, д. 21, корп. 1</t>
  </si>
  <si>
    <t>Респ. Саха /Якутия/, г. Нерюнгри, ул. Аммосова, д. 10, корп. 1</t>
  </si>
  <si>
    <t>Респ. Саха /Якутия/, г. Нерюнгри, ул. Аммосова, д. 12</t>
  </si>
  <si>
    <t>Респ. Саха /Якутия/, г. Нерюнгри, ул. Аммосова, д. 6, корп. 1</t>
  </si>
  <si>
    <t>Респ. Саха /Якутия/, г. Нерюнгри, ул. Лужников, д. 3, корп. 1</t>
  </si>
  <si>
    <t>Респ. Саха /Якутия/, г. Нерюнгри, ул. Лужников, д. 5</t>
  </si>
  <si>
    <t>Респ. Саха /Якутия/, г. Нерюнгри, ул. Чурапчинская, д. 39</t>
  </si>
  <si>
    <t>Респ. Саха /Якутия/, г. Нерюнгри, ул. Чурапчинская, д. 50</t>
  </si>
  <si>
    <t>Респ. Саха /Якутия/, г. Нерюнгри, ул. Чурапчинская, д. 8, корп. 1</t>
  </si>
  <si>
    <t>Респ. Саха /Якутия/, г. Нерюнгри, ул. Южно-Якутская, д. 28</t>
  </si>
  <si>
    <t>Респ. Саха /Якутия/, г. Нерюнгри, ул. Южно-Якутская, д. 30</t>
  </si>
  <si>
    <t>Респ. Саха /Якутия/, г. Нерюнгри, ул. Южно-Якутская, д. 32</t>
  </si>
  <si>
    <t>Респ. Саха /Якутия/, г. Нерюнгри, ул. Южно-Якутская, д. 34</t>
  </si>
  <si>
    <t>МО "поселок Черский"</t>
  </si>
  <si>
    <t>Респ. Саха /Якутия/, у. Нижнеколымский, п. Черский, ул. Таврата, д. 14, корп. 17</t>
  </si>
  <si>
    <t>Респ. Саха /Якутия/, у. Нижнеколымский, п. Черский, ул. Таврата, д. 15</t>
  </si>
  <si>
    <t>МО «Среднеколымский улус (район)»</t>
  </si>
  <si>
    <t>МО "Город Среднеколымск"</t>
  </si>
  <si>
    <t>Респ. Саха /Якутия/, у. Среднеколымский, г. Среднеколымск, ул. Николаева, д. 17</t>
  </si>
  <si>
    <t>Респ. Саха /Якутия/, у. Хангаласский, г. Покровск, ул. Тимирязева, д. 22</t>
  </si>
  <si>
    <t>Респ. Саха /Якутия/, у. Хангаласский, г. Покровск, ул. Южная, д. 10</t>
  </si>
  <si>
    <t>Респ. Саха /Якутия/, у. Хангаласский, п. Мохсоголлох, ул. Военный городок, д. 7</t>
  </si>
  <si>
    <t>Респ. Саха /Якутия/, у. Хангаласский, п. Мохсоголлох, ул. Молодежная, д. 18</t>
  </si>
  <si>
    <t>Респ. Саха /Якутия/, у. Хангаласский, п. Мохсоголлох, ул. Молодежная, д. 20</t>
  </si>
  <si>
    <t>Респ. Саха /Якутия/, у. Хангаласский, п. Мохсоголлох, ул. Молодежная, д. 20, корп. а</t>
  </si>
  <si>
    <t>Респ. Саха /Якутия/, у. Хангаласский, п. Мохсоголлох, ул. Соколиная, д. 13</t>
  </si>
  <si>
    <t>Респ. Саха /Якутия/, у. Хангаласский, п. Мохсоголлох, ул. Соколиная, д. 16</t>
  </si>
  <si>
    <t>Респ. Саха /Якутия/, у. Хангаласский, п. Мохсоголлох, ул. Соколиная, д. 20</t>
  </si>
  <si>
    <t>Респ. Саха /Якутия/, у. Хангаласский, п. Мохсоголлох, ул. Соколиная, д. 21</t>
  </si>
  <si>
    <t>Респ. Саха /Якутия/, у. Хангаласский, п. Мохсоголлох, ул. Соколиная, д. 3</t>
  </si>
  <si>
    <t>Респ. Саха /Якутия/, у. Хангаласский, п. Мохсоголлох, ул. Соколиная, д. 6</t>
  </si>
  <si>
    <t>МО "Немюгюнский наслег"</t>
  </si>
  <si>
    <t>Респ. Саха /Якутия/, у. Хангаласский, с. Ой, ул. Горького, д. 22</t>
  </si>
  <si>
    <t>ВСЕГО ПО РЕСПУБЛИКЕ САХА (ЯКУТИЯ) НА 2018 ГОД</t>
  </si>
  <si>
    <t>Респ. Саха /Якутия/, у. Мирнинский, п. Чернышевский, ул. Дзержинского, д. 2</t>
  </si>
  <si>
    <t>Респ. Саха /Якутия/, у. Мирнинский, п. Чернышевский, ул. Космонавтов, д. 16</t>
  </si>
  <si>
    <t>Респ. Саха /Якутия/, у. Мирнинский, п. Чернышевский, ул. Космонавтов, д. 18</t>
  </si>
  <si>
    <t>Респ. Саха /Якутия/, г. Якутск, ул. Очиченко, д. 25</t>
  </si>
  <si>
    <t>Респ. Саха /Якутия/, г. Якутск, ул. Кузьмина, д. 34</t>
  </si>
  <si>
    <t>Респ. Саха /Якутия/, у. Абыйский, пгт. Белая Гора, ул. И.Н.Ефимова, д. 3, корп. 2</t>
  </si>
  <si>
    <t>Респ. Саха /Якутия/, у. Алданский, г. Алдан, пер. Таежный, д. 12</t>
  </si>
  <si>
    <t>Респ. Саха /Якутия/, у. Алданский, г. Алдан, пер. Якутский, д. 25</t>
  </si>
  <si>
    <t>Респ. Саха /Якутия/, у. Алданский, г. Алдан, ул. 10 лет Якутии, д. 39</t>
  </si>
  <si>
    <t>Респ. Саха /Якутия/, у. Алданский, г. Алдан, ул. Бертина, д. 80</t>
  </si>
  <si>
    <t>Респ. Саха /Якутия/, у. Алданский, г. Алдан, ул. Бертина, д. 91</t>
  </si>
  <si>
    <t>Респ. Саха /Якутия/, у. Алданский, г. Алдан, ул. Билибина, д. 13</t>
  </si>
  <si>
    <t>Респ. Саха /Якутия/, у. Алданский, г. Алдан, ул. Билибина, д. 19</t>
  </si>
  <si>
    <t>Респ. Саха /Якутия/, у. Алданский, г. Алдан, ул. Билибина, д. 23</t>
  </si>
  <si>
    <t>Респ. Саха /Якутия/, у. Алданский, г. Алдан, ул. Билибина, д. 25</t>
  </si>
  <si>
    <t>Респ. Саха /Якутия/, у. Алданский, г. Алдан, ул. Билибина, д. 29</t>
  </si>
  <si>
    <t>Респ. Саха /Якутия/, у. Алданский, г. Алдан, ул. Билибина, д. 42</t>
  </si>
  <si>
    <t>Респ. Саха /Якутия/, у. Алданский, г. Алдан, ул. Быкова, д. 9</t>
  </si>
  <si>
    <t>Респ. Саха /Якутия/, у. Алданский, г. Алдан, ул. Дзержинского, д. 56</t>
  </si>
  <si>
    <t>Респ. Саха /Якутия/, у. Алданский, г. Алдан, ул. Комарова, д. 3</t>
  </si>
  <si>
    <t>Респ. Саха /Якутия/, у. Алданский, г. Алдан, ул. Комсомольская, д. 5</t>
  </si>
  <si>
    <t>Респ. Саха /Якутия/, у. Алданский, г. Алдан, ул. Ленина, д. 29</t>
  </si>
  <si>
    <t>Респ. Саха /Якутия/, у. Алданский, г. Алдан, ул. Мегино-Кангаласская, д. 9</t>
  </si>
  <si>
    <t>Респ. Саха /Якутия/, у. Алданский, г. Алдан, ул. Слепнева, д. 16</t>
  </si>
  <si>
    <t>Респ. Саха /Якутия/, у. Алданский, г. Алдан, ул. Тарабукина, д. 66</t>
  </si>
  <si>
    <t>Респ. Саха /Якутия/, у. Алданский, п. Ленинский, ул. Стрельцова, д. 40</t>
  </si>
  <si>
    <t>Респ. Саха /Якутия/, у. Алданский, п. Нижний Куранах, ул. Нагорная, д. 104</t>
  </si>
  <si>
    <t>Респ. Саха /Якутия/, у. Алданский, п. Нижний Куранах, ул. Новая, д. 68</t>
  </si>
  <si>
    <t>Респ. Саха /Якутия/, у. Алданский, п. Нижний Куранах, ул. Новая, д. 70</t>
  </si>
  <si>
    <t>Респ. Саха /Якутия/, у. Алданский, п. Нижний Куранах, ул. Новая, д. 83</t>
  </si>
  <si>
    <t>Респ. Саха /Якутия/, у. Алданский, п. Нижний Куранах, ул. Новая, д. 85</t>
  </si>
  <si>
    <t>Респ. Саха /Якутия/, у. Алданский, п. Нижний Куранах, ул. Новая, д. 88</t>
  </si>
  <si>
    <t>Респ. Саха /Якутия/, у. Алданский, п. Нижний Куранах, ул. Новая, д. 90</t>
  </si>
  <si>
    <t>Респ. Саха /Якутия/, у. Алданский, п. Нижний Куранах, ул. Федоренко, д. 66, секц. а</t>
  </si>
  <si>
    <t>Респ. Саха /Якутия/, у. Алданский, п. Нижний Куранах, ул. Федоренко, д. 66, секц. б</t>
  </si>
  <si>
    <t>Респ. Саха /Якутия/, у. Алданский, п. Нижний Куранах, ул. Федоренко, д. 66, секц. в</t>
  </si>
  <si>
    <t>Респ. Саха /Якутия/, у. Алданский, п. Нижний Куранах, ул. Шахтерская, д. 75</t>
  </si>
  <si>
    <t>Респ. Саха /Якутия/, у. Алданский, п. Нижний Куранах, ул. Шахтерская, д. 77</t>
  </si>
  <si>
    <t>Респ. Саха /Якутия/, у. Аллаиховский, п. Чокурдах, ул. им Ю.Гагарина, д. 15б</t>
  </si>
  <si>
    <t>Респ. Саха /Якутия/, у. Аллаиховский, п. Чокурдах, ул. им Ю.Гагарина, д. 17а</t>
  </si>
  <si>
    <t>Респ. Саха /Якутия/, у. Аллаиховский, п. Чокурдах, ул. Советская, д. 8</t>
  </si>
  <si>
    <t>Респ. Саха /Якутия/, у. Амгинский, с. Амга, ул. Мира, д. 11</t>
  </si>
  <si>
    <t>Респ. Саха /Якутия/, у. Верхневилюйский, с. Верхневилюйск, ул. Ленина, д. 3, корп. 12</t>
  </si>
  <si>
    <t>Респ. Саха /Якутия/, у. Верхневилюйский, с. Верхневилюйск, ул. Ленина, д. 5, корп. 10</t>
  </si>
  <si>
    <t>Респ. Саха /Якутия/, у. Верхневилюйский, с. Верхневилюйск, ул. Ленина, д. 5, корп. 8</t>
  </si>
  <si>
    <t>Респ. Саха /Якутия/, у. Верхневилюйский, с. Верхневилюйск, ул. Ленина, д. 5, корп. 9</t>
  </si>
  <si>
    <t>Респ. Саха /Якутия/, у. Верхневилюйский, с. Верхневилюйск, ул. Ленина, д. 84</t>
  </si>
  <si>
    <t>Респ. Саха /Якутия/, у. Верхнеколымский, п. Зырянка, ул. Ленина, д. 18</t>
  </si>
  <si>
    <t>Респ. Саха /Якутия/, у. Верхнеколымский, п. Зырянка, ул. Ленина, д. 20</t>
  </si>
  <si>
    <t>Респ. Саха /Якутия/, у. Верхнеколымский, п. Зырянка, ул. Ленина, д. 21</t>
  </si>
  <si>
    <t>Респ. Саха /Якутия/, у. Верхнеколымский, п. Зырянка, ул. Победы, д. 20</t>
  </si>
  <si>
    <t>МО "Поселок Батагай"</t>
  </si>
  <si>
    <t>Респ. Саха /Якутия/, у. Верхоянский, пгт. Батагай, ул. Октябрьская, д. 33</t>
  </si>
  <si>
    <t>Респ. Саха /Якутия/, у. Верхоянский, пгт. Батагай, ул. Трохачева, д. 24а</t>
  </si>
  <si>
    <t>Респ. Саха /Якутия/, у. Верхоянский, пгт. Батагай, ул. Футбольная, д. 3</t>
  </si>
  <si>
    <t>МО «Вилюйский улус (район)»</t>
  </si>
  <si>
    <t>Респ. Саха /Якутия/, у. Вилюйский, г. Вилюйск, ул. Октябрьская, д. 24</t>
  </si>
  <si>
    <t>Респ. Саха /Якутия/, у. Вилюйский, г. Вилюйск, ул. Ярославского, д. 8</t>
  </si>
  <si>
    <t>МО "Поселок Кысыл-Сыр"</t>
  </si>
  <si>
    <t>Респ. Саха /Якутия/, у. Вилюйский, п. Кысыл-Сыр, ул. Мичурина, д. 33</t>
  </si>
  <si>
    <t>Респ. Саха /Якутия/, у. Вилюйский, п. Кысыл-Сыр, ул. Солнечная, д. 7</t>
  </si>
  <si>
    <t>МО «Горный улус (район)»</t>
  </si>
  <si>
    <t>МО "Бердигестяхский наслег"</t>
  </si>
  <si>
    <t>Респ. Саха /Якутия/, у. Горный, с. Бердигестях, ул. Сергеляхская, д. 9</t>
  </si>
  <si>
    <t>Респ. Саха /Якутия/, г. Якутск, мкр. Кангалассы, ул. 26 партсъезда, д. 2</t>
  </si>
  <si>
    <t>Респ. Саха /Якутия/, г. Якутск, с. Маган, ул. Кухто, д. 3, корп. 1</t>
  </si>
  <si>
    <t>Респ. Саха /Якутия/, г. Якутск, с. Маган, ул. Кухто, д. 6</t>
  </si>
  <si>
    <t>Респ. Саха /Якутия/, г. Якутск, с. Маган, ул. Лесная, д. 2</t>
  </si>
  <si>
    <t>Респ. Саха /Якутия/, г. Якутск, с. Табага, ул. Березовая, д. 33, корп. 1</t>
  </si>
  <si>
    <t>Респ. Саха /Якутия/, г. Якутск, с. Табага, ул. Березовая, д. 35</t>
  </si>
  <si>
    <t>Респ. Саха /Якутия/, г. Якутск, с. Табага, ул. Комсомольская, д. 3а</t>
  </si>
  <si>
    <t>Респ. Саха /Якутия/, г. Якутск, с. Табага, ул. Комсомольская, д. 7</t>
  </si>
  <si>
    <t>Респ. Саха /Якутия/, г. Якутск, с. Табага, ул. Комсомольская, д. 9</t>
  </si>
  <si>
    <t>Респ. Саха /Якутия/, г. Якутск, с. Табага, ул. Строительная, д. 2</t>
  </si>
  <si>
    <t>Респ. Саха /Якутия/, г. Якутск, с. Табага, ул. Строительная, д. 4</t>
  </si>
  <si>
    <t>Респ. Саха /Якутия/, г. Якутск, с. Табага, ул. Строительная, д. 6</t>
  </si>
  <si>
    <t>Респ. Саха /Якутия/, г. Якутск, с. Табага, ул. Строительная, д. 8</t>
  </si>
  <si>
    <t>Респ. Саха /Якутия/, г. Якутск, с. Тулагино, ул. Связистов, д. 4</t>
  </si>
  <si>
    <t>Респ. Саха /Якутия/, г. Якутск, с. Хатассы, ул. Ленина, д. 67, корп. 2</t>
  </si>
  <si>
    <t>Респ. Саха /Якутия/, г. Якутск, ул. Автодорожная, д. 28, корп. 12</t>
  </si>
  <si>
    <t>Респ. Саха /Якутия/, г. Якутск, ул. Автодорожная, д. 28, корп. 13</t>
  </si>
  <si>
    <t>Респ. Саха /Якутия/, г. Якутск, ул. Бестужева-Марлинского, д. 56, корп. 1</t>
  </si>
  <si>
    <t>Респ. Саха /Якутия/, г. Якутск, ул. Воинская, д. 9, корп. 1</t>
  </si>
  <si>
    <t>Респ. Саха /Якутия/, г. Якутск, ул. Горького, д. 94</t>
  </si>
  <si>
    <t>Респ. Саха /Якутия/, г. Якутск, ул. Горького, д. 96</t>
  </si>
  <si>
    <t>Респ. Саха /Якутия/, г. Якутск, ул. Дежнева, д. 89, корп. 2</t>
  </si>
  <si>
    <t>Респ. Саха /Якутия/, г. Якутск, ул. Дежнева, д. 91</t>
  </si>
  <si>
    <t>Респ. Саха /Якутия/, г. Якутск, ул. Дзержинского, д. 21</t>
  </si>
  <si>
    <t>Респ. Саха /Якутия/, г. Якутск, ул. Дзержинского, д. 60</t>
  </si>
  <si>
    <t>Респ. Саха /Якутия/, г. Якутск, ул. Ильменская, д. 57, корп. 5</t>
  </si>
  <si>
    <t>Респ. Саха /Якутия/, г. Якутск, ул. Манчаары, д. 49</t>
  </si>
  <si>
    <t>Респ. Саха /Якутия/, г. Якутск, ул. Манчаары, д. 49, корп. 1</t>
  </si>
  <si>
    <t>Респ. Саха /Якутия/, г. Якутск, ул. Ново-Карьерная, д. 20, корп. 2</t>
  </si>
  <si>
    <t>Респ. Саха /Якутия/, г. Якутск, ул. Очиченко, д. 22, корп. а</t>
  </si>
  <si>
    <t>Респ. Саха /Якутия/, г. Якутск, ул. Очиченко, д. 27</t>
  </si>
  <si>
    <t>Респ. Саха /Якутия/, г. Якутск, ул. Рихарда Зорге, д. 19</t>
  </si>
  <si>
    <t>Респ. Саха /Якутия/, г. Якутск, ул. Челюскина, д. 6, корп. 2</t>
  </si>
  <si>
    <t>Респ. Саха /Якутия/, г. Якутск, ул. Челюскина, д. 6, корп. 3</t>
  </si>
  <si>
    <t>Респ. Саха /Якутия/, п. Жатай, ул. Северная, д. 16/1</t>
  </si>
  <si>
    <t>Респ. Саха /Якутия/, п. Жатай, ул. Северная, д. 40/1</t>
  </si>
  <si>
    <t>Респ. Саха /Якутия/, п. Жатай, ул. Северная, д. 44</t>
  </si>
  <si>
    <t>Респ. Саха /Якутия/, п. Жатай, ул. Северная, д. 48</t>
  </si>
  <si>
    <t>Респ. Саха /Якутия/, п. Жатай, ул. Северная, д. 51</t>
  </si>
  <si>
    <t>МР «Жиганский улус»</t>
  </si>
  <si>
    <t>МО "Жиганский эвенкийский национальный наслег"</t>
  </si>
  <si>
    <t>Респ. Саха /Якутия/, у. Жиганский, с. Жиганск, ул. Ойунского, д. 21</t>
  </si>
  <si>
    <t>Респ. Саха /Якутия/, у. Кобяйский, пгт. Сангар, мкр. Геолог, д. 24</t>
  </si>
  <si>
    <t>Респ. Саха /Якутия/, у. Кобяйский, пгт. Сангар, ул. Г.Е.Максимова, д. 11</t>
  </si>
  <si>
    <t>МО "Поселок Витим"</t>
  </si>
  <si>
    <t>Респ. Саха /Якутия/, у. Ленский, п. Витим, ул. Комсомольская, д. 17</t>
  </si>
  <si>
    <t>Респ. Саха /Якутия/, у. Ленский, п. Витим, ул. Нахимова, д. 12</t>
  </si>
  <si>
    <t>МО "Поселок Пеледуй"</t>
  </si>
  <si>
    <t>Респ. Саха /Якутия/, у. Ленский, п. Пеледуй, ул. Ленская, д. 14</t>
  </si>
  <si>
    <t>Респ. Саха /Якутия/, у. Ленский, п. Пеледуй, ул. Ленская, д. 20</t>
  </si>
  <si>
    <t>Респ. Саха /Якутия/, у. Ленский, п. Пеледуй, ул. Ленская, д. 4</t>
  </si>
  <si>
    <t>Респ. Саха /Якутия/, у. Ленский, п. Пеледуй, ул. Ленская, д. 6</t>
  </si>
  <si>
    <t>Респ. Саха /Якутия/, у. Ленский, п. Пеледуй, ул. Почтовая, д. 3</t>
  </si>
  <si>
    <t>Респ. Саха /Якутия/, у. Ленский, п. Пеледуй, ул. Советская, д. 72</t>
  </si>
  <si>
    <t>Респ. Саха /Якутия/, у. Ленский, п. Пеледуй, ул. Советская, д. 76</t>
  </si>
  <si>
    <t>Респ. Саха /Якутия/, у. Ленский, п. Пеледуй, ул. Советская, д. 78</t>
  </si>
  <si>
    <t>Респ. Саха /Якутия/, у. Мирнинский, г. Мирный, пр-кт. Ленинградский, д. 26, корп. б</t>
  </si>
  <si>
    <t>Респ. Саха /Якутия/, у. Мирнинский, г. Мирный, пр-кт. Ленинградский, д. 5, корп. а</t>
  </si>
  <si>
    <t>Респ. Саха /Якутия/, у. Мирнинский, г. Мирный, пр-кт. Ленинградский, д. 5, корп. б</t>
  </si>
  <si>
    <t>Респ. Саха /Якутия/, у. Мирнинский, г. Мирный, пр-кт. Ленинградский, д. 5, корп. в</t>
  </si>
  <si>
    <t>Респ. Саха /Якутия/, у. Мирнинский, г. Мирный, ул. 40 лет Октября, д. 38, корп. б</t>
  </si>
  <si>
    <t>Респ. Саха /Якутия/, у. Мирнинский, г. Мирный, ул. Амакинская, д. 14</t>
  </si>
  <si>
    <t>Респ. Саха /Якутия/, у. Мирнинский, г. Мирный, ул. Амакинская, д. 16</t>
  </si>
  <si>
    <t>Респ. Саха /Якутия/, у. Мирнинский, г. Мирный, ул. Амакинская, д. 2</t>
  </si>
  <si>
    <t>Респ. Саха /Якутия/, у. Мирнинский, г. Мирный, ул. Амакинская, д. 2, корп. 2</t>
  </si>
  <si>
    <t>Респ. Саха /Якутия/, у. Мирнинский, г. Мирный, ул. Бобкова, д. 9</t>
  </si>
  <si>
    <t>Респ. Саха /Якутия/, у. Мирнинский, г. Мирный, ул. Газовиков, д. 31</t>
  </si>
  <si>
    <t>Респ. Саха /Якутия/, у. Мирнинский, г. Мирный, ул. Космонавтов, д. 2б</t>
  </si>
  <si>
    <t>Респ. Саха /Якутия/, у. Мирнинский, г. Мирный, ул. Куницына, д. 20</t>
  </si>
  <si>
    <t>Респ. Саха /Якутия/, у. Мирнинский, г. Мирный, ул. Московская, д. 22, корп. а</t>
  </si>
  <si>
    <t>Респ. Саха /Якутия/, у. Мирнинский, г. Мирный, ул. Московская, д. 28, корп. б</t>
  </si>
  <si>
    <t>Респ. Саха /Якутия/, у. Мирнинский, г. Мирный, ул. Московская, д. 34</t>
  </si>
  <si>
    <t>Респ. Саха /Якутия/, у. Мирнинский, г. Мирный, ул. Соболева, д. 9</t>
  </si>
  <si>
    <t>Респ. Саха /Якутия/, у. Мирнинский, г. Мирный, ш. Кирова, д. 4</t>
  </si>
  <si>
    <t>Респ. Саха /Якутия/, у. Мирнинский, г. Мирный, ш. Кирова, д. 5, корп. б</t>
  </si>
  <si>
    <t>Респ. Саха /Якутия/, у. Мирнинский, г. Мирный, ш. Кирова, д. 6</t>
  </si>
  <si>
    <t>Респ. Саха /Якутия/, у. Мирнинский, г. Мирный, ш. Кирова, д. 8</t>
  </si>
  <si>
    <t>Респ. Саха /Якутия/, у. Мирнинский, г. Мирный, ш. Кирова, д. 8, корп. а</t>
  </si>
  <si>
    <t>Респ. Саха /Якутия/, у. Мирнинский, г. Мирный, ш. Кирова, д. 9</t>
  </si>
  <si>
    <t>МО "Город Удачный"</t>
  </si>
  <si>
    <t>Респ. Саха /Якутия/, у. Мирнинский, г. Удачный, ул. 50 лет ЯАССР, д. 17</t>
  </si>
  <si>
    <t>Респ. Саха /Якутия/, у. Мирнинский, г. Удачный, ул. Монтажников, д. 10</t>
  </si>
  <si>
    <t>Респ. Саха /Якутия/, у. Мирнинский, г. Удачный, ул. Монтажников, д. 12</t>
  </si>
  <si>
    <t>Респ. Саха /Якутия/, у. Мирнинский, г. Удачный, ул. Монтажников, д. 16</t>
  </si>
  <si>
    <t>Респ. Саха /Якутия/, у. Мирнинский, г. Удачный, ул. Монтажников, д. 8</t>
  </si>
  <si>
    <t>МО "Поселок Айхал"</t>
  </si>
  <si>
    <t>Респ. Саха /Якутия/, у. Мирнинский, п. Айхал, ул. Амакинская, д. 12</t>
  </si>
  <si>
    <t>Респ. Саха /Якутия/, у. Мирнинский, п. Айхал, ул. Корнилова, д. 8</t>
  </si>
  <si>
    <t>Респ. Саха /Якутия/, у. Мирнинский, п. Айхал, ул. Молодежная, д. 11</t>
  </si>
  <si>
    <t>Респ. Саха /Якутия/, у. Мирнинский, п. Айхал, ул. Молодежная, д. 12</t>
  </si>
  <si>
    <t>Респ. Саха /Якутия/, у. Мирнинский, п. Айхал, ул. Молодежная, д. 9</t>
  </si>
  <si>
    <t>Респ. Саха /Якутия/, у. Мирнинский, п. Светлый, ул. Вилюйская, д. 11</t>
  </si>
  <si>
    <t>Респ. Саха /Якутия/, у. Мирнинский, п. Светлый, ул. Вилюйская, д. 3</t>
  </si>
  <si>
    <t>Респ. Саха /Якутия/, у. Мирнинский, п. Светлый, ул. Вилюйская, д. 5</t>
  </si>
  <si>
    <t>Респ. Саха /Якутия/, у. Мирнинский, п. Светлый, ул. Вилюйская, д. 7</t>
  </si>
  <si>
    <t>Респ. Саха /Якутия/, у. Мирнинский, п. Светлый, ул. Вилюйская, д. 9</t>
  </si>
  <si>
    <t>Респ. Саха /Якутия/, у. Мирнинский, п. Чернышевский, кв-л. Монтажников, д. 8</t>
  </si>
  <si>
    <t>Респ. Саха /Якутия/, у. Мирнинский, п. Чернышевский, кв-л. Энтузиастов, д. 10</t>
  </si>
  <si>
    <t>Респ. Саха /Якутия/, у. Мирнинский, п. Чернышевский, кв-л. Энтузиастов, д. 25</t>
  </si>
  <si>
    <t>Респ. Саха /Якутия/, у. Мирнинский, п. Чернышевский, ул. Вилюйская, д. 11</t>
  </si>
  <si>
    <t>Респ. Саха /Якутия/, у. Мирнинский, п. Чернышевский, ул. Вилюйская, д. 6а</t>
  </si>
  <si>
    <t>Респ. Саха /Якутия/, у. Мирнинский, п. Чернышевский, ул. Космонавтов, д. 12/1</t>
  </si>
  <si>
    <t>Респ. Саха /Якутия/, у. Мирнинский, п. Чернышевский, ул. Космонавтов, д. 12/2</t>
  </si>
  <si>
    <t>Респ. Саха /Якутия/, у. Мирнинский, п. Чернышевский, ул. Космонавтов, д. 15</t>
  </si>
  <si>
    <t>Респ. Саха /Якутия/, у. Мирнинский, п. Чернышевский, ул. Космонавтов, д. 20</t>
  </si>
  <si>
    <t>МО "Чуонинский наслег"</t>
  </si>
  <si>
    <t>Респ. Саха /Якутия/, у. Мирнинский, с. Арылах, ул. Центральная, д. 32</t>
  </si>
  <si>
    <t>МО "Хатын-Арынский наслег"</t>
  </si>
  <si>
    <t>Респ. Саха /Якутия/, у. Намский, с. Аппаны, ул. Лена, д. 65</t>
  </si>
  <si>
    <t>МО "Хамагаттинский наслег"</t>
  </si>
  <si>
    <t>Респ. Саха /Якутия/, у. Намский, с. Крест-Кытыл, ул. Охлопкова-Соттоя, д. 20</t>
  </si>
  <si>
    <t>МО "Хатырыкский наслег"</t>
  </si>
  <si>
    <t>Респ. Саха /Якутия/, у. Намский, с. Столбы, ул. Г.Попова, д. 13</t>
  </si>
  <si>
    <t>Респ. Саха /Якутия/, г. Нерюнгри, п. Беркакит, ул. Бочкарева, д. 4, корп. 1</t>
  </si>
  <si>
    <t>Респ. Саха /Якутия/, г. Нерюнгри, ул. Карла Маркса, д. 25, корп. 3</t>
  </si>
  <si>
    <t>Респ. Саха /Якутия/, г. Нерюнгри, ул. Карла Маркса, д. 27</t>
  </si>
  <si>
    <t>Респ. Саха /Якутия/, г. Нерюнгри, ул. Карла Маркса, д. 29, корп. 1</t>
  </si>
  <si>
    <t>МР «Нюрбинский район»</t>
  </si>
  <si>
    <t>МО "Город Нюрба"</t>
  </si>
  <si>
    <t>Респ. Саха /Якутия/, у. Нюрбинский, г. Нюрба, ул. Степана Васильева, д. 89</t>
  </si>
  <si>
    <t>Респ. Саха /Якутия/, у. Нюрбинский, г. Нюрба, ул. Сюлинская, д. 2</t>
  </si>
  <si>
    <t>Респ. Саха /Якутия/, у. Нюрбинский, г. Нюрба, ул. Чусовского, д. 32</t>
  </si>
  <si>
    <t>МО "Тюмюкский наслег"</t>
  </si>
  <si>
    <t>Респ. Саха /Якутия/, у. Нюрбинский, с. Мар, ул. Набережная, д. 27</t>
  </si>
  <si>
    <t>МО "Поселок Усть-Нера"</t>
  </si>
  <si>
    <t>Респ. Саха /Якутия/, у. Оймяконский, пгт. Усть-Нера, ул. Ленина, д. 9</t>
  </si>
  <si>
    <t>Респ. Саха /Якутия/, у. Оймяконский, пгт. Усть-Нера, ул. Мацкепладзе, д. 5</t>
  </si>
  <si>
    <t>Респ. Саха /Якутия/, у. Оймяконский, пгт. Усть-Нера, ул. Мацкепладзе, д. 7</t>
  </si>
  <si>
    <t>МО "Борогонский 2 наслег"</t>
  </si>
  <si>
    <t>Респ. Саха /Якутия/, у. Оймяконский, с. Томтор, пер. Медиков, д. 1</t>
  </si>
  <si>
    <t>Респ. Саха /Якутия/, у. Среднеколымский, г. Среднеколымск, ул. Степанова-Ламутского, д. 16</t>
  </si>
  <si>
    <t>МО "Мюрюнский наслег"</t>
  </si>
  <si>
    <t>Респ. Саха /Якутия/, у. Усть-Алданский, с. Мындаба, ул. им Ленина, д. 26</t>
  </si>
  <si>
    <t>Респ. Саха /Якутия/, у. Усть-Майский, п. Эльдикан, ул. Куйбышева, д. 30</t>
  </si>
  <si>
    <t>Респ. Саха /Якутия/, у. Усть-Майский, п. Эльдикан, ул. Рабочая, д. 12</t>
  </si>
  <si>
    <t>МО "поселок Усть-Куйга"</t>
  </si>
  <si>
    <t>Респ. Саха /Якутия/, у. Усть-Янский, п. Усть-Куйга, ул. Зеленая, д. 21</t>
  </si>
  <si>
    <t>Респ. Саха /Якутия/, у. Хангаласский, г. Покровск, ул. Братьев Ксенофонтовых, д. 101</t>
  </si>
  <si>
    <t>Респ. Саха /Якутия/, у. Хангаласский, г. Покровск, ул. Лукина, д. 44</t>
  </si>
  <si>
    <t>Респ. Саха /Якутия/, у. Хангаласский, г. Покровск, ул. Лукина, д. 46</t>
  </si>
  <si>
    <t>Респ. Саха /Якутия/, у. Хангаласский, г. Покровск, ул. Мира, д. 2</t>
  </si>
  <si>
    <t>Респ. Саха /Якутия/, у. Хангаласский, г. Покровск, ул. Мира, д. 4</t>
  </si>
  <si>
    <t>Респ. Саха /Якутия/, у. Хангаласский, п. Мохсоголлох, ул. Молодежная, д. 22</t>
  </si>
  <si>
    <t>Респ. Саха /Якутия/, у. Хангаласский, п. Мохсоголлох, ул. Соколиная, д. 1</t>
  </si>
  <si>
    <t>Респ. Саха /Якутия/, у. Хангаласский, п. Мохсоголлох, ул. Соколиная, д. 7</t>
  </si>
  <si>
    <t>Респ. Саха /Якутия/, у. Хангаласский, п. Мохсоголлох, ул. Соколиная, д. 9</t>
  </si>
  <si>
    <t>Респ. Саха /Якутия/, у. Хангаласский, с. Ой, ул. Эркээни, д. 40</t>
  </si>
  <si>
    <t>Респ. Саха /Якутия/, у. Хангаласский, с. Ой, ул. Эркээни, д. 41</t>
  </si>
  <si>
    <t>МО "Октемский наслег"</t>
  </si>
  <si>
    <t>Респ. Саха /Якутия/, у. Хангаласский, с. Октемцы, пер. Моисеева, д. 11</t>
  </si>
  <si>
    <t>ПЛАН НА 2018 ГОД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</si>
  <si>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</si>
  <si>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>2016 ГОД</t>
  </si>
  <si>
    <t>Респ. Саха /Якутия/, у. Абыйский, пгт. Белая Гора, ул. 30 лет Победы, д. 6</t>
  </si>
  <si>
    <t>Респ. Саха /Якутия/, у. Абыйский, пгт. Белая Гора, ул. П.Г.Корякина, д. 3</t>
  </si>
  <si>
    <t>Респ. Саха /Якутия/, у. Абыйский, пгт. Белая Гора, ул. Строителей, д. 1, корп. 2</t>
  </si>
  <si>
    <t>Респ. Саха /Якутия/, у. Алданский, г. Алдан, ул. Дзержинского, д. 36</t>
  </si>
  <si>
    <t>Респ. Саха /Якутия/, у. Алданский, г. Алдан, ул. Космачева, д. 5</t>
  </si>
  <si>
    <t>Респ. Саха /Якутия/, у. Алданский, п. Лебединый, ул. Орджоникидзе, д. 13</t>
  </si>
  <si>
    <t>Респ. Саха /Якутия/, у. Алданский, с. Верхний Куранах, ул. Нагорная, д. 22</t>
  </si>
  <si>
    <t>Респ. Саха /Якутия/, у. Аллаиховский, п. Чокурдах, ул. О.Кальвица, д. 8</t>
  </si>
  <si>
    <t>МР «Анабарский национальный (долгано-эвенкийский) улус (район)»</t>
  </si>
  <si>
    <t>МО "Саскылахский национальный (эвенкийский) наслег"</t>
  </si>
  <si>
    <t>Респ. Саха /Якутия/, у. Анабарский, с. Саскылах, ул. Мира, д. 3</t>
  </si>
  <si>
    <t>МО «Булунский улус (район)»</t>
  </si>
  <si>
    <t>МО "Поселок Тикси"</t>
  </si>
  <si>
    <t>Респ. Саха /Якутия/, у. Булунский, п. Тикси, ул. Трусова, д. 9</t>
  </si>
  <si>
    <t>Респ. Саха /Якутия/, у. Верхневилюйский, с. Верхневилюйск, ул. Ленина, д. 59</t>
  </si>
  <si>
    <t>МО "Намский наслег"</t>
  </si>
  <si>
    <t>Респ. Саха /Якутия/, у. Верхневилюйский, с. Хомустах, ул. Баннахова, д. 2, корп. 1</t>
  </si>
  <si>
    <t>Респ. Саха /Якутия/, г. Якутск, с. Маган, ул. Лесная, д. 1</t>
  </si>
  <si>
    <t>Респ. Саха /Якутия/, г. Якутск, с. Табага, ул. Комсомольская, д. 11</t>
  </si>
  <si>
    <t>Респ. Саха /Якутия/, г. Якутск, с. Табага, ул. Комсомольская, д. 5</t>
  </si>
  <si>
    <t>Респ. Саха /Якутия/, г. Якутск, ул. Автодорожная, д. 40</t>
  </si>
  <si>
    <t>Респ. Саха /Якутия/, г. Якутск, ул. Автодорожная, д. 40, корп. 1</t>
  </si>
  <si>
    <t>Респ. Саха /Якутия/, г. Якутск, ул. Автодорожная, д. 40, корп. 2</t>
  </si>
  <si>
    <t>Респ. Саха /Якутия/, г. Якутск, ул. Билибина, д. 20</t>
  </si>
  <si>
    <t>Респ. Саха /Якутия/, г. Якутск, ул. Билибина, д. 28</t>
  </si>
  <si>
    <t>Респ. Саха /Якутия/, г. Якутск, ул. Билибина, д. 31</t>
  </si>
  <si>
    <t>Респ. Саха /Якутия/, г. Якутск, ул. Билибина, д. 31, корп. 1</t>
  </si>
  <si>
    <t>Респ. Саха /Якутия/, г. Якутск, ул. Билибина, д. 33</t>
  </si>
  <si>
    <t>Респ. Саха /Якутия/, г. Якутск, ул. Билибина, д. 37, корп. 1</t>
  </si>
  <si>
    <t>Респ. Саха /Якутия/, г. Якутск, ул. Билибина, д. 39</t>
  </si>
  <si>
    <t>Респ. Саха /Якутия/, г. Якутск, ул. Билибина, д. 39, корп. 1</t>
  </si>
  <si>
    <t>Респ. Саха /Якутия/, г. Якутск, ул. Винокурова, д. 24</t>
  </si>
  <si>
    <t>Респ. Саха /Якутия/, г. Якутск, ул. Горького, д. 92</t>
  </si>
  <si>
    <t>Респ. Саха /Якутия/, г. Якутск, ул. Горького, д. 98</t>
  </si>
  <si>
    <t>Респ. Саха /Якутия/, г. Якутск, ул. Ильменская, д. 25</t>
  </si>
  <si>
    <t>Респ. Саха /Якутия/, г. Якутск, ул. Ильменская, д. 31</t>
  </si>
  <si>
    <t>Респ. Саха /Якутия/, г. Якутск, ул. Ильменская, д. 33</t>
  </si>
  <si>
    <t>Респ. Саха /Якутия/, г. Якутск, ул. Ильменская, д. 57, корп. 2</t>
  </si>
  <si>
    <t>Респ. Саха /Якутия/, г. Якутск, ул. Кеши Алексеева, д. 11</t>
  </si>
  <si>
    <t>Респ. Саха /Якутия/, г. Якутск, ул. Маяковского, д. 104, корп. 1</t>
  </si>
  <si>
    <t>Респ. Саха /Якутия/, г. Якутск, ул. Можайского, д. 19, корп. 3</t>
  </si>
  <si>
    <t>Респ. Саха /Якутия/, г. Якутск, ул. Нагорная, д. 11</t>
  </si>
  <si>
    <t>Респ. Саха /Якутия/, г. Якутск, ул. Очиченко, д. 43</t>
  </si>
  <si>
    <t>Респ. Саха /Якутия/, г. Якутск, ул. Р.Зорге, д. 19</t>
  </si>
  <si>
    <t>Респ. Саха /Якутия/, г. Якутск, ул. Чернышевского, д. 114, корп. 8</t>
  </si>
  <si>
    <t>Респ. Саха /Якутия/, г. Якутск, ул. Чернышевского, д. 14, корп. 2</t>
  </si>
  <si>
    <t>Респ. Саха /Якутия/, г. Якутск, ул. Ярославского, д. 24</t>
  </si>
  <si>
    <t>Респ. Саха /Якутия/, г. Якутск, ул. Ярославского, д. 35</t>
  </si>
  <si>
    <t>Респ. Саха /Якутия/, г. Якутск, п. Жатай, ул. Северная, д. 33</t>
  </si>
  <si>
    <t>Респ. Саха /Якутия/, г. Якутск, п. Жатай, ул. Северная, д. 35</t>
  </si>
  <si>
    <t>Респ. Саха /Якутия/, у. Кобяйский, пгт. Сангар, мкр. Геолог, д. 20</t>
  </si>
  <si>
    <t>МР «Мегино-Кангаласский улус»</t>
  </si>
  <si>
    <t>МО " поселок Нижний Бестях"</t>
  </si>
  <si>
    <t>Респ. Саха /Якутия/, у. Мегино-Кангаласский, п. Нижний Бестях, кв-л. Нефтяников, д. 1</t>
  </si>
  <si>
    <t>Респ. Саха /Якутия/, у. Мирнинский, п. Чернышевский, ул. Космонавтов, д. 12</t>
  </si>
  <si>
    <t>Респ. Саха /Якутия/, у. Мирнинский, п. Чернышевский, ул. Космонавтов, д. 14</t>
  </si>
  <si>
    <t>МР «Момский район»</t>
  </si>
  <si>
    <t>МО "Момский национальный наслег"</t>
  </si>
  <si>
    <t>Респ. Саха /Якутия/, у. Момский, с. Хонуу, мкр. Спортивный, д. 8</t>
  </si>
  <si>
    <t>МО "Ленский наслег"</t>
  </si>
  <si>
    <t>Респ. Саха /Якутия/, у. Намский, с. Намцы, ул. И.Винокурова, д. 10</t>
  </si>
  <si>
    <t>Респ. Саха /Якутия/, г. Нерюнгри, пр-кт. Геологов, д. 51</t>
  </si>
  <si>
    <t>Респ. Саха /Якутия/, г. Нерюнгри, пр-кт. Геологов, д. 59</t>
  </si>
  <si>
    <t>Респ. Саха /Якутия/, г. Нерюнгри, пр-кт. Геологов, д. 71</t>
  </si>
  <si>
    <t>Респ. Саха /Якутия/, г. Нерюнгри, пр-кт. Дружбы Народов, д. 25, корп. 2</t>
  </si>
  <si>
    <t>Респ. Саха /Якутия/, г. Нерюнгри, пр-кт. Ленина, д. 13, корп. 1</t>
  </si>
  <si>
    <t>Респ. Саха /Якутия/, г. Нерюнгри, пр-кт. Ленина, д. 2</t>
  </si>
  <si>
    <t>Респ. Саха /Якутия/, г. Нерюнгри, пр-кт. Ленина, д. 4</t>
  </si>
  <si>
    <t>Респ. Саха /Якутия/, г. Нерюнгри, ул. им Кравченко, д. 17, корп. 1</t>
  </si>
  <si>
    <t>Респ. Саха /Якутия/, г. Нерюнгри, ул. им Кравченко, д. 20</t>
  </si>
  <si>
    <t>Респ. Саха /Якутия/, г. Нерюнгри, ул. им Кравченко, д. 21, корп. 1</t>
  </si>
  <si>
    <t>Респ. Саха /Якутия/, г. Нерюнгри, ул. Карла Маркса, д. 16, корп. 1</t>
  </si>
  <si>
    <t>Респ. Саха /Якутия/, г. Нерюнгри, ул. Карла Маркса, д. 17, корп. 1</t>
  </si>
  <si>
    <t>Респ. Саха /Якутия/, г. Нерюнгри, ул. Карла Маркса, д. 18</t>
  </si>
  <si>
    <t>Респ. Саха /Якутия/, г. Нерюнгри, ул. Платона Ойунского, д. 3, корп. 1</t>
  </si>
  <si>
    <t>Респ. Саха /Якутия/, г. Нерюнгри, ул. Строителей, д. 3</t>
  </si>
  <si>
    <t>Респ. Саха /Якутия/, г. Нерюнгри, ул. Южно-Якутская, д. 31</t>
  </si>
  <si>
    <t>Респ. Саха /Якутия/, г. Нерюнгри, ул. Южно-Якутская, д. 31, корп. 1</t>
  </si>
  <si>
    <t>Респ. Саха /Якутия/, г. Нерюнгри, ул. Южно-Якутская, д. 31, корп. 2</t>
  </si>
  <si>
    <t>Респ. Саха /Якутия/, г. Нерюнгри, ул. Южно-Якутская, д. 36, корп. 1</t>
  </si>
  <si>
    <t>МО "Поселок Артык"</t>
  </si>
  <si>
    <t>Респ. Саха /Якутия/, у. Оймяконский, п. Артык, ул. Полярная, д. 2</t>
  </si>
  <si>
    <t>МР «Томпонский район»</t>
  </si>
  <si>
    <t>МО "Поселок Хандыга"</t>
  </si>
  <si>
    <t>Респ. Саха /Якутия/, у. Томпонский, п. Хандыга, ул. П.Алексеева, д. 2</t>
  </si>
  <si>
    <t>Респ. Саха /Якутия/, у. Усть-Майский, п. Эльдикан, ул. Куйбышева, д. 34</t>
  </si>
  <si>
    <t>Респ. Саха /Якутия/, у. Усть-Майский, п. Эльдикан, ул. Куйбышева, д. 36</t>
  </si>
  <si>
    <t>Респ. Саха /Якутия/, у. Усть-Янский, с. Казачье, ул. Барона Э.Толля, д. 1</t>
  </si>
  <si>
    <t>МО "Бестяхский наслег"</t>
  </si>
  <si>
    <t>Респ. Саха /Якутия/, у. Хангаласский, с. Бестях, ул. Центральная, д. 55</t>
  </si>
  <si>
    <t>МО «Эвено-Бытантайский национальный улус (район)»</t>
  </si>
  <si>
    <t>МО "Тюгясирский наслег"</t>
  </si>
  <si>
    <t>Респ. Саха /Якутия/, у. Эвено-Бытантайский Национальный, с. Батагай-Алыта, ул. Школьная, д. 4</t>
  </si>
  <si>
    <t>ВСЕГО ПО РЕСПУБЛИКЕ САХА (ЯКУТИЯ) НА 2016 ГОД</t>
  </si>
  <si>
    <t>ПЕРЕХОДЯЩИЕ С 2016 НА 2017 ГОД</t>
  </si>
  <si>
    <t>Респ. Саха /Якутия/, у. Абыйский, пгт. Белая Гора, ул. 30 лет Победы, д. 12, корп. 4</t>
  </si>
  <si>
    <t>Респ. Саха /Якутия/, у. Верхнеколымский, п. Зырянка, ул. Шабунина, д. 10</t>
  </si>
  <si>
    <t>МО "Город Верхоянск"</t>
  </si>
  <si>
    <t>Респ. Саха /Якутия/, у. Верхоянский, г. Верхоянск, ул. Кирова, д. 26</t>
  </si>
  <si>
    <t>Респ. Саха /Якутия/, у. Верхоянский, г. Верхоянск, ул. Кирова, д. 28</t>
  </si>
  <si>
    <t>Респ. Саха /Якутия/, г. Якутск, ул. Автодорожная, д. 40, корп. 6</t>
  </si>
  <si>
    <t>Респ. Саха /Якутия/, г. Якутск, ул. Кирова, д. 17, корп. 3</t>
  </si>
  <si>
    <t>Респ. Саха /Якутия/, г. Якутск, ул. Кирова, д. 27</t>
  </si>
  <si>
    <t>Респ. Саха /Якутия/, г. Якутск, ул. Курашова, д. 43</t>
  </si>
  <si>
    <t>Респ. Саха /Якутия/, г. Якутск, ул. Октябрьская, д. 27, корп. 3</t>
  </si>
  <si>
    <t>Респ. Саха /Якутия/, г. Якутск, ул. Чернышевского, д. 22, корп. 1</t>
  </si>
  <si>
    <t>Респ. Саха /Якутия/, у. Мирнинский, г. Мирный, пр-кт. Ленинградский, д. 11,секц. б</t>
  </si>
  <si>
    <t>Респ. Саха /Якутия/, у. Мирнинский, г. Мирный, пр-кт. Ленинградский, д. 26</t>
  </si>
  <si>
    <t>Респ. Саха /Якутия/, у. Мирнинский, г. Мирный, пр-кт. Ленинградский, д. 26, корп. а</t>
  </si>
  <si>
    <t>Респ. Саха /Якутия/, у. Мирнинский, г. Мирный, пр-кт. Ленинградский, д. 3, корп. а</t>
  </si>
  <si>
    <t>Респ. Саха /Якутия/, у. Мирнинский, г. Мирный, пр-кт. Ленинградский, д. 46</t>
  </si>
  <si>
    <t>Респ. Саха /Якутия/, у. Мирнинский, г. Мирный, пр-кт. Ленинградский, д. 5</t>
  </si>
  <si>
    <t>Респ. Саха /Якутия/, у. Мирнинский, г. Мирный, ул. Ленина, д. 36</t>
  </si>
  <si>
    <t>Респ. Саха /Якутия/, у. Мирнинский, г. Мирный, ул. Ленина, д. 37</t>
  </si>
  <si>
    <t>Респ. Саха /Якутия/, у. Мирнинский, г. Мирный, ул. 40 лет Октября, д. 1</t>
  </si>
  <si>
    <t>Респ. Саха /Якутия/, у. Мирнинский, г. Мирный, ул. 40 лет Октября, д. 32</t>
  </si>
  <si>
    <t>Респ. Саха /Якутия/, у. Мирнинский, г. Мирный, ул. 40 лет Октября, д. 46, корп. а</t>
  </si>
  <si>
    <t>Респ. Саха /Якутия/, у. Мирнинский, г. Мирный, ул. Советская, д. 3</t>
  </si>
  <si>
    <t>Респ. Саха /Якутия/, у. Мирнинский, г. Мирный, ул. Советская, д. 6</t>
  </si>
  <si>
    <t>Респ. Саха /Якутия/, у. Мирнинский, г. Мирный, ул. Тихонова, д. 6</t>
  </si>
  <si>
    <t>Респ. Саха /Якутия/, у. Мирнинский, г. Мирный, ул. Экспедиционная, д. 1</t>
  </si>
  <si>
    <t>Респ. Саха /Якутия/, г. Нерюнгри, п. Чульман, ул. Островского, д. 18а</t>
  </si>
  <si>
    <t>Респ. Саха /Якутия/, г. Нерюнгри, п. Чульман, ул. Титова, д. 13</t>
  </si>
  <si>
    <t>Респ. Саха /Якутия/, г. Нерюнгри, пр-кт. Геологов, д. 61, корп. 1</t>
  </si>
  <si>
    <t>Респ. Саха /Якутия/, г. Нерюнгри, пр-кт. Геологов, д. 79</t>
  </si>
  <si>
    <t>Респ. Саха /Якутия/, г. Нерюнгри, пр-кт. Геологов, д. 81</t>
  </si>
  <si>
    <t>Респ. Саха /Якутия/, г. Нерюнгри, пр-кт. Дружбы Народов, д. 27, корп. 2</t>
  </si>
  <si>
    <t>Респ. Саха /Якутия/, г. Нерюнгри, пр-кт. Дружбы Народов, д. 33</t>
  </si>
  <si>
    <t>Респ. Саха /Якутия/, г. Нерюнгри, пр-кт. Дружбы Народов, д. 35</t>
  </si>
  <si>
    <t>Респ. Саха /Якутия/, г. Нерюнгри, пр-кт. Ленина, д. 1, корп. 1</t>
  </si>
  <si>
    <t>Респ. Саха /Якутия/, г. Нерюнгри, пр-кт. Ленина, д. 1, корп. 2</t>
  </si>
  <si>
    <t>Респ. Саха /Якутия/, г. Нерюнгри, пр-кт. Ленина, д. 19, корп. 1</t>
  </si>
  <si>
    <t>Респ. Саха /Якутия/, г. Нерюнгри, пр-кт. Ленина, д. 20</t>
  </si>
  <si>
    <t>Респ. Саха /Якутия/, г. Нерюнгри, ул. Тимптонская, д. 3, корп. 1</t>
  </si>
  <si>
    <t>Респ. Саха /Якутия/, г. Нерюнгри, ул. Тимптонская, д. 7, корп. 1</t>
  </si>
  <si>
    <t>Респ. Саха /Якутия/, г. Нерюнгри, пр-кт. Дружбы Народов, д. 10, корп. 1</t>
  </si>
  <si>
    <t>Респ. Саха /Якутия/, г. Нерюнгри, пр-кт. Ленина, д. 14, корп. 1</t>
  </si>
  <si>
    <t>Респ. Саха /Якутия/, г. Нерюнгри, пр-кт. Ленина, д. 16, корп. 1</t>
  </si>
  <si>
    <t>Респ. Саха /Якутия/, г. Нерюнгри, ул. им Кравченко, д. 19</t>
  </si>
  <si>
    <t>Респ. Саха /Якутия/, г. Нерюнгри, ул. Карла Маркса, д. 3, корп. 2</t>
  </si>
  <si>
    <t>Респ. Саха /Якутия/, г. Нерюнгри, ул. Южно-Якутская, д. 36, корп. 2</t>
  </si>
  <si>
    <t>Респ. Саха /Якутия/, у. Хангаласский, г. Покровск, ул. Таежная, д. 3</t>
  </si>
  <si>
    <t>ВСЕГО ПО РЕСПУБЛИКЕ САХА (ЯКУТИЯ) НА 2017 ГОД</t>
  </si>
  <si>
    <t>ИТОГО ПО РЕСПУБЛИКЕ САХА (ЯКУТИЯ) ПО ПЛАНОВОМУ ПЕРИОДУ 2016-2017 ГОДЫ</t>
  </si>
  <si>
    <t>2017 ГОД</t>
  </si>
  <si>
    <t>МО "Город Томмот"</t>
  </si>
  <si>
    <t>Респ. Саха /Якутия/, у. Алданский, г. Томмот, ул. Отечественная, д. 5</t>
  </si>
  <si>
    <t>Респ. Саха /Якутия/, у. Алданский, г. Томмот, ул. Отечественная, д. 7</t>
  </si>
  <si>
    <t>Респ. Саха /Якутия/, у. Алданский, г. Томмот, ул. Отечественная, д. 9</t>
  </si>
  <si>
    <t>Респ. Саха /Якутия/, г. Якутск, п. Жатай, ул. Северная, д. 27</t>
  </si>
  <si>
    <t>Респ. Саха /Якутия/, г. Якутск, п. Жатай, ул. Северная, д. 33/1</t>
  </si>
  <si>
    <t>Респ. Саха /Якутия/, г. Якутск, п. Жатай, ул. Северная, д. 37/1</t>
  </si>
  <si>
    <t>Респ. Саха /Якутия/, у. Мирнинский, п. Чернышевский, ул. Гидростроителей, д. 20</t>
  </si>
  <si>
    <t>Респ. Саха /Якутия/, у. Мирнинский, п. Чернышевский, ул. Дзержинского, д. 4</t>
  </si>
  <si>
    <t>Респ. Саха /Якутия/, у. Мирнинский, п. Чернышевский, ул. Космонавтов, д. 22</t>
  </si>
  <si>
    <t>Респ. Саха /Якутия/, у. Мирнинский, п. Чернышевский, ул. Космонавтов, д. 24</t>
  </si>
  <si>
    <t>Респ. Саха /Якутия/, г. Нерюнгри, ул. им Кравченко, д. 11</t>
  </si>
  <si>
    <t>Респ. Саха /Якутия/, г. Нерюнгри, ул. Аммосова, д. 8, корп. 1</t>
  </si>
  <si>
    <t>Респ. Саха /Якутия/, г. Нерюнгри, ул. Чурапчинская, д. 44</t>
  </si>
  <si>
    <t>Респ. Саха /Якутия/, г. Нерюнгри, пр-кт. Мира, д. 5</t>
  </si>
  <si>
    <t>Респ. Саха /Якутия/, г. Нерюнгри, ул. Карла Маркса, д. 1, корп. 2</t>
  </si>
  <si>
    <t>Респ. Саха /Якутия/, у. Хангаласский, с. Бестях, ул. Центральная, д. 53</t>
  </si>
  <si>
    <t>Респ. Саха /Якутия/, у. Эвено-Бытантайский Национальный, с. Батагай-Алыта, ул. Портовская, д. 17</t>
  </si>
  <si>
    <t>Респ. Саха /Якутия/, у. Эвено-Бытантайский Национальный, с. Батагай-Алыта, ул. Р.И.Шадрина, д. 4</t>
  </si>
  <si>
    <t>Респ. Саха /Якутия/, у. Анабарский, с. Саскылах, ул. Октябрьская, д. 7</t>
  </si>
  <si>
    <t>Респ. Саха /Якутия/, у. Нижнеколымский, с. Андрюшкино, ул. Курилова, д. 8</t>
  </si>
  <si>
    <t>Респ. Саха /Якутия/, г. Якутск, ул. Можайского, д. 19 корп 3</t>
  </si>
  <si>
    <t>Приложение № 2</t>
  </si>
  <si>
    <t>Адресный перечень многоквартирных домов, в отношении которых в 2016-2017 и 2017-2018 годы планируется проведение</t>
  </si>
  <si>
    <t>капитального ремонта общего имущества в многоквартирных домах</t>
  </si>
  <si>
    <t>к приказу от 25.07.2018г. № 274-пр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</si>
</sst>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 ;\-#,##0.00\ "/>
  </numFmts>
  <fonts count="46">
    <font>
      <sz val="8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53" applyFont="1" applyFill="1" applyAlignment="1">
      <alignment vertical="center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right" vertical="center"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2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left"/>
    </xf>
    <xf numFmtId="0" fontId="2" fillId="0" borderId="10" xfId="53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" fontId="2" fillId="0" borderId="12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3" fontId="2" fillId="0" borderId="10" xfId="0" applyNumberFormat="1" applyFont="1" applyFill="1" applyBorder="1" applyAlignment="1">
      <alignment horizontal="center" vertical="center" textRotation="90" wrapText="1"/>
    </xf>
    <xf numFmtId="176" fontId="2" fillId="0" borderId="10" xfId="53" applyNumberFormat="1" applyFont="1" applyFill="1" applyBorder="1" applyAlignment="1">
      <alignment horizontal="center" vertical="center" textRotation="90" wrapText="1"/>
      <protection/>
    </xf>
    <xf numFmtId="0" fontId="3" fillId="0" borderId="0" xfId="0" applyFont="1" applyFill="1" applyAlignment="1">
      <alignment horizontal="center" vertical="center"/>
    </xf>
    <xf numFmtId="0" fontId="2" fillId="0" borderId="0" xfId="53" applyFont="1" applyFill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textRotation="90" wrapText="1"/>
      <protection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176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textRotation="90" wrapText="1"/>
      <protection/>
    </xf>
    <xf numFmtId="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horizontal="center" vertical="center" wrapText="1"/>
      <protection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textRotation="90" wrapText="1"/>
    </xf>
    <xf numFmtId="4" fontId="2" fillId="0" borderId="12" xfId="0" applyNumberFormat="1" applyFont="1" applyFill="1" applyBorder="1" applyAlignment="1">
      <alignment horizontal="right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krserver\&#1060;&#1072;&#1081;&#1083;&#1086;&#1086;&#1073;&#1084;&#1077;&#1085;\&#1054;&#1090;&#1076;&#1077;&#1083;%20&#1072;&#1085;&#1072;&#1083;&#1080;&#1079;&#1072;%20&#1080;%20&#1072;&#1082;&#1090;&#1091;&#1072;&#1083;&#1080;&#1079;&#1072;&#1094;&#1080;&#1080;%20&#1087;&#1088;&#1086;&#1075;&#1088;&#1072;&#1084;&#1084;\&#1057;&#1077;&#1088;&#1075;&#1077;&#1077;&#1085;&#1082;&#1086;%20&#1053;&#1072;&#1090;&#1072;&#1083;&#1100;&#1103;%20&#1057;&#1077;&#1088;&#1075;&#1077;&#1077;&#1074;&#1085;&#1072;\&#1086;&#1090;%20&#1053;&#1072;&#1084;&#1099;&#1083;&#1086;&#1074;&#1072;%20&#1070;.%20&#1048;\&#1092;&#1086;&#1088;&#1084;&#1080;&#1088;&#1086;&#1074;&#1072;&#1085;&#1080;&#1077;%20&#1050;&#1055;&#1050;&#1056;\&#1050;&#1086;&#1087;&#1080;&#1103;%20&#1054;&#1055;&#1051;&#1040;&#1058;&#1040;%20&#1055;&#1054;%20&#1048;&#1057;&#1058;&#1054;&#1063;&#1053;&#1048;&#1050;&#1040;&#1052;%202014-2016%20&#1075;&#1075;.%2019.12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ализация 2015 на 22.05.2017"/>
      <sheetName val="Реализация 2016 на 22.05.2017"/>
      <sheetName val="Лист1"/>
      <sheetName val="Лист2"/>
      <sheetName val="Алдан"/>
      <sheetName val="Лист3"/>
      <sheetName val="Остатки на 03.05"/>
      <sheetName val="Лист4"/>
    </sheetNames>
    <sheetDataSet>
      <sheetData sheetId="1">
        <row r="283">
          <cell r="BM283">
            <v>71375.12718735584</v>
          </cell>
        </row>
        <row r="284">
          <cell r="BM284">
            <v>84261.60701891205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781"/>
  <sheetViews>
    <sheetView zoomScale="53" zoomScaleNormal="53" zoomScaleSheetLayoutView="55" zoomScalePageLayoutView="0" workbookViewId="0" topLeftCell="A1">
      <pane xSplit="4" ySplit="11" topLeftCell="E756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S2" sqref="S2:W2"/>
    </sheetView>
  </sheetViews>
  <sheetFormatPr defaultColWidth="9.33203125" defaultRowHeight="11.25" outlineLevelRow="2"/>
  <cols>
    <col min="1" max="1" width="8.83203125" style="2" customWidth="1"/>
    <col min="2" max="2" width="9.83203125" style="2" customWidth="1"/>
    <col min="3" max="3" width="53.83203125" style="2" customWidth="1"/>
    <col min="4" max="4" width="134.83203125" style="2" customWidth="1"/>
    <col min="5" max="5" width="15.83203125" style="4" customWidth="1"/>
    <col min="6" max="6" width="14.66015625" style="4" customWidth="1"/>
    <col min="7" max="7" width="28.83203125" style="4" customWidth="1"/>
    <col min="8" max="8" width="10" style="4" customWidth="1"/>
    <col min="9" max="9" width="9.16015625" style="17" customWidth="1"/>
    <col min="10" max="10" width="19" style="13" customWidth="1"/>
    <col min="11" max="11" width="17.83203125" style="13" customWidth="1"/>
    <col min="12" max="12" width="17.66015625" style="13" customWidth="1"/>
    <col min="13" max="13" width="14.33203125" style="7" customWidth="1"/>
    <col min="14" max="14" width="31.16015625" style="3" customWidth="1"/>
    <col min="15" max="15" width="11.33203125" style="3" customWidth="1"/>
    <col min="16" max="16" width="24.66015625" style="3" customWidth="1"/>
    <col min="17" max="17" width="16.5" style="3" customWidth="1"/>
    <col min="18" max="18" width="23.66015625" style="3" customWidth="1"/>
    <col min="19" max="19" width="26" style="3" customWidth="1"/>
    <col min="20" max="20" width="23.33203125" style="11" customWidth="1"/>
    <col min="21" max="21" width="18.5" style="11" customWidth="1"/>
    <col min="22" max="22" width="23.66015625" style="11" customWidth="1"/>
    <col min="23" max="23" width="16" style="4" customWidth="1"/>
    <col min="24" max="16384" width="9.33203125" style="1" customWidth="1"/>
  </cols>
  <sheetData>
    <row r="1" spans="5:23" ht="18.75">
      <c r="E1" s="2"/>
      <c r="F1" s="2"/>
      <c r="G1" s="2"/>
      <c r="H1" s="2"/>
      <c r="I1" s="15"/>
      <c r="S1" s="143" t="s">
        <v>104</v>
      </c>
      <c r="T1" s="143"/>
      <c r="U1" s="143"/>
      <c r="V1" s="143"/>
      <c r="W1" s="143"/>
    </row>
    <row r="2" spans="5:23" ht="18.75">
      <c r="E2" s="2"/>
      <c r="F2" s="2"/>
      <c r="G2" s="2"/>
      <c r="H2" s="2"/>
      <c r="I2" s="15"/>
      <c r="S2" s="143" t="s">
        <v>684</v>
      </c>
      <c r="T2" s="143"/>
      <c r="U2" s="143"/>
      <c r="V2" s="143"/>
      <c r="W2" s="143"/>
    </row>
    <row r="3" spans="1:23" ht="18.75">
      <c r="A3" s="5"/>
      <c r="B3" s="144" t="s">
        <v>682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3" ht="18.75">
      <c r="A4" s="5"/>
      <c r="B4" s="144" t="s">
        <v>105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5:9" ht="18.75">
      <c r="E5" s="2"/>
      <c r="F5" s="2"/>
      <c r="G5" s="2"/>
      <c r="H5" s="2"/>
      <c r="I5" s="15"/>
    </row>
    <row r="6" spans="1:23" s="21" customFormat="1" ht="18.75" customHeight="1">
      <c r="A6" s="131" t="s">
        <v>0</v>
      </c>
      <c r="B6" s="134" t="s">
        <v>0</v>
      </c>
      <c r="C6" s="134" t="s">
        <v>1</v>
      </c>
      <c r="D6" s="135" t="s">
        <v>2</v>
      </c>
      <c r="E6" s="138" t="s">
        <v>3</v>
      </c>
      <c r="F6" s="139"/>
      <c r="G6" s="140" t="s">
        <v>4</v>
      </c>
      <c r="H6" s="140" t="s">
        <v>5</v>
      </c>
      <c r="I6" s="141" t="s">
        <v>6</v>
      </c>
      <c r="J6" s="142" t="s">
        <v>7</v>
      </c>
      <c r="K6" s="147" t="s">
        <v>8</v>
      </c>
      <c r="L6" s="147"/>
      <c r="M6" s="148" t="s">
        <v>9</v>
      </c>
      <c r="N6" s="130" t="s">
        <v>10</v>
      </c>
      <c r="O6" s="130"/>
      <c r="P6" s="130"/>
      <c r="Q6" s="130"/>
      <c r="R6" s="130"/>
      <c r="S6" s="130"/>
      <c r="T6" s="130"/>
      <c r="U6" s="145" t="s">
        <v>11</v>
      </c>
      <c r="V6" s="145" t="s">
        <v>12</v>
      </c>
      <c r="W6" s="146" t="s">
        <v>13</v>
      </c>
    </row>
    <row r="7" spans="1:23" s="21" customFormat="1" ht="18.75" customHeight="1">
      <c r="A7" s="132"/>
      <c r="B7" s="134"/>
      <c r="C7" s="134"/>
      <c r="D7" s="136"/>
      <c r="E7" s="140" t="s">
        <v>16</v>
      </c>
      <c r="F7" s="140" t="s">
        <v>17</v>
      </c>
      <c r="G7" s="140"/>
      <c r="H7" s="140"/>
      <c r="I7" s="141"/>
      <c r="J7" s="142"/>
      <c r="K7" s="142" t="s">
        <v>18</v>
      </c>
      <c r="L7" s="142" t="s">
        <v>19</v>
      </c>
      <c r="M7" s="148"/>
      <c r="N7" s="149" t="s">
        <v>20</v>
      </c>
      <c r="O7" s="130" t="s">
        <v>21</v>
      </c>
      <c r="P7" s="130"/>
      <c r="Q7" s="130"/>
      <c r="R7" s="130"/>
      <c r="S7" s="130"/>
      <c r="T7" s="130"/>
      <c r="U7" s="145"/>
      <c r="V7" s="145"/>
      <c r="W7" s="146"/>
    </row>
    <row r="8" spans="1:23" s="21" customFormat="1" ht="205.5" customHeight="1">
      <c r="A8" s="132"/>
      <c r="B8" s="134"/>
      <c r="C8" s="134"/>
      <c r="D8" s="136"/>
      <c r="E8" s="140"/>
      <c r="F8" s="140"/>
      <c r="G8" s="140"/>
      <c r="H8" s="140"/>
      <c r="I8" s="141"/>
      <c r="J8" s="142"/>
      <c r="K8" s="142"/>
      <c r="L8" s="142"/>
      <c r="M8" s="148"/>
      <c r="N8" s="149"/>
      <c r="O8" s="9" t="s">
        <v>30</v>
      </c>
      <c r="P8" s="9" t="s">
        <v>31</v>
      </c>
      <c r="Q8" s="9" t="s">
        <v>32</v>
      </c>
      <c r="R8" s="9" t="s">
        <v>33</v>
      </c>
      <c r="S8" s="9" t="s">
        <v>34</v>
      </c>
      <c r="T8" s="9" t="s">
        <v>35</v>
      </c>
      <c r="U8" s="145"/>
      <c r="V8" s="145"/>
      <c r="W8" s="146"/>
    </row>
    <row r="9" spans="1:23" s="22" customFormat="1" ht="18.75">
      <c r="A9" s="133"/>
      <c r="B9" s="134"/>
      <c r="C9" s="134"/>
      <c r="D9" s="137"/>
      <c r="E9" s="140"/>
      <c r="F9" s="140"/>
      <c r="G9" s="140"/>
      <c r="H9" s="140"/>
      <c r="I9" s="141"/>
      <c r="J9" s="14" t="s">
        <v>41</v>
      </c>
      <c r="K9" s="14" t="s">
        <v>41</v>
      </c>
      <c r="L9" s="14" t="s">
        <v>41</v>
      </c>
      <c r="M9" s="8" t="s">
        <v>42</v>
      </c>
      <c r="N9" s="10" t="s">
        <v>43</v>
      </c>
      <c r="O9" s="10" t="s">
        <v>43</v>
      </c>
      <c r="P9" s="10" t="s">
        <v>43</v>
      </c>
      <c r="Q9" s="10" t="s">
        <v>43</v>
      </c>
      <c r="R9" s="10" t="s">
        <v>43</v>
      </c>
      <c r="S9" s="10" t="s">
        <v>43</v>
      </c>
      <c r="T9" s="10" t="s">
        <v>43</v>
      </c>
      <c r="U9" s="6" t="s">
        <v>44</v>
      </c>
      <c r="V9" s="6" t="s">
        <v>44</v>
      </c>
      <c r="W9" s="146"/>
    </row>
    <row r="10" spans="1:23" s="2" customFormat="1" ht="18.75" customHeight="1">
      <c r="A10" s="150" t="s">
        <v>513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</row>
    <row r="11" spans="1:23" ht="18.75" customHeight="1" outlineLevel="1">
      <c r="A11" s="106"/>
      <c r="B11" s="122" t="s">
        <v>106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3"/>
    </row>
    <row r="12" spans="1:23" ht="18.75" customHeight="1" outlineLevel="2">
      <c r="A12" s="24">
        <v>1</v>
      </c>
      <c r="B12" s="24">
        <v>1</v>
      </c>
      <c r="C12" s="25" t="s">
        <v>107</v>
      </c>
      <c r="D12" s="25" t="s">
        <v>514</v>
      </c>
      <c r="E12" s="24">
        <v>1974</v>
      </c>
      <c r="F12" s="24">
        <v>1986</v>
      </c>
      <c r="G12" s="26" t="s">
        <v>103</v>
      </c>
      <c r="H12" s="27">
        <v>2</v>
      </c>
      <c r="I12" s="28">
        <v>2</v>
      </c>
      <c r="J12" s="29">
        <v>535</v>
      </c>
      <c r="K12" s="29">
        <v>494.6</v>
      </c>
      <c r="L12" s="29">
        <v>0</v>
      </c>
      <c r="M12" s="28">
        <v>22</v>
      </c>
      <c r="N12" s="30">
        <f>'Приложение №2'!E12</f>
        <v>533243.1</v>
      </c>
      <c r="O12" s="30">
        <v>0</v>
      </c>
      <c r="P12" s="30">
        <v>292463.03</v>
      </c>
      <c r="Q12" s="30">
        <v>0</v>
      </c>
      <c r="R12" s="30">
        <v>14244.48</v>
      </c>
      <c r="S12" s="30">
        <v>226535.59</v>
      </c>
      <c r="T12" s="30">
        <v>0</v>
      </c>
      <c r="U12" s="30">
        <v>1078.13</v>
      </c>
      <c r="V12" s="30">
        <v>1078.13</v>
      </c>
      <c r="W12" s="85">
        <v>2016</v>
      </c>
    </row>
    <row r="13" spans="1:23" ht="18.75" customHeight="1" outlineLevel="2">
      <c r="A13" s="24">
        <f>A12+1</f>
        <v>2</v>
      </c>
      <c r="B13" s="24">
        <v>2</v>
      </c>
      <c r="C13" s="25" t="s">
        <v>107</v>
      </c>
      <c r="D13" s="25" t="s">
        <v>515</v>
      </c>
      <c r="E13" s="24">
        <v>1971</v>
      </c>
      <c r="F13" s="24" t="s">
        <v>184</v>
      </c>
      <c r="G13" s="26" t="s">
        <v>103</v>
      </c>
      <c r="H13" s="27">
        <v>2</v>
      </c>
      <c r="I13" s="28">
        <v>2</v>
      </c>
      <c r="J13" s="29">
        <v>354.6</v>
      </c>
      <c r="K13" s="29">
        <v>333.6</v>
      </c>
      <c r="L13" s="29">
        <v>0</v>
      </c>
      <c r="M13" s="28">
        <v>21</v>
      </c>
      <c r="N13" s="30">
        <f>'Приложение №2'!E13</f>
        <v>834250.2</v>
      </c>
      <c r="O13" s="30">
        <v>0</v>
      </c>
      <c r="P13" s="30">
        <v>470231.07</v>
      </c>
      <c r="Q13" s="30">
        <v>0</v>
      </c>
      <c r="R13" s="30">
        <v>9607.68</v>
      </c>
      <c r="S13" s="30">
        <v>354411.45</v>
      </c>
      <c r="T13" s="30">
        <v>0</v>
      </c>
      <c r="U13" s="30">
        <v>2500.75</v>
      </c>
      <c r="V13" s="30">
        <v>2500.75</v>
      </c>
      <c r="W13" s="85">
        <v>2016</v>
      </c>
    </row>
    <row r="14" spans="1:23" ht="18.75" customHeight="1" outlineLevel="2">
      <c r="A14" s="24">
        <f>A13+1</f>
        <v>3</v>
      </c>
      <c r="B14" s="24">
        <v>3</v>
      </c>
      <c r="C14" s="25" t="s">
        <v>107</v>
      </c>
      <c r="D14" s="25" t="s">
        <v>516</v>
      </c>
      <c r="E14" s="24">
        <v>1973</v>
      </c>
      <c r="F14" s="24">
        <v>1986</v>
      </c>
      <c r="G14" s="26" t="s">
        <v>103</v>
      </c>
      <c r="H14" s="27">
        <v>2</v>
      </c>
      <c r="I14" s="28">
        <v>2</v>
      </c>
      <c r="J14" s="29">
        <v>535</v>
      </c>
      <c r="K14" s="29">
        <v>494.6</v>
      </c>
      <c r="L14" s="29">
        <v>0</v>
      </c>
      <c r="M14" s="28">
        <v>28</v>
      </c>
      <c r="N14" s="30">
        <f>'Приложение №2'!E14</f>
        <v>533243.1</v>
      </c>
      <c r="O14" s="30">
        <v>0</v>
      </c>
      <c r="P14" s="30">
        <v>292463.03</v>
      </c>
      <c r="Q14" s="30">
        <v>0</v>
      </c>
      <c r="R14" s="30">
        <v>14244.48</v>
      </c>
      <c r="S14" s="30">
        <v>226535.59</v>
      </c>
      <c r="T14" s="30">
        <v>0</v>
      </c>
      <c r="U14" s="30">
        <v>1078.13</v>
      </c>
      <c r="V14" s="30">
        <v>1078.13</v>
      </c>
      <c r="W14" s="85">
        <v>2016</v>
      </c>
    </row>
    <row r="15" spans="1:23" ht="18.75" customHeight="1" outlineLevel="1">
      <c r="A15" s="106"/>
      <c r="B15" s="122" t="s">
        <v>52</v>
      </c>
      <c r="C15" s="122"/>
      <c r="D15" s="122"/>
      <c r="E15" s="106"/>
      <c r="F15" s="106"/>
      <c r="G15" s="106"/>
      <c r="H15" s="106"/>
      <c r="I15" s="31">
        <v>6</v>
      </c>
      <c r="J15" s="32">
        <v>1424.6</v>
      </c>
      <c r="K15" s="32">
        <v>1322.8</v>
      </c>
      <c r="L15" s="32">
        <v>0</v>
      </c>
      <c r="M15" s="31">
        <v>71</v>
      </c>
      <c r="N15" s="33">
        <f aca="true" t="shared" si="0" ref="N15:T15">SUM(N12:N14)</f>
        <v>1900736.4</v>
      </c>
      <c r="O15" s="33">
        <f t="shared" si="0"/>
        <v>0</v>
      </c>
      <c r="P15" s="33">
        <f t="shared" si="0"/>
        <v>1055157.1300000001</v>
      </c>
      <c r="Q15" s="33">
        <f t="shared" si="0"/>
        <v>0</v>
      </c>
      <c r="R15" s="33">
        <f t="shared" si="0"/>
        <v>38096.64</v>
      </c>
      <c r="S15" s="33">
        <f t="shared" si="0"/>
        <v>807482.63</v>
      </c>
      <c r="T15" s="33">
        <f t="shared" si="0"/>
        <v>0</v>
      </c>
      <c r="U15" s="33"/>
      <c r="V15" s="33"/>
      <c r="W15" s="86"/>
    </row>
    <row r="16" spans="1:23" ht="18.75" customHeight="1" outlineLevel="1">
      <c r="A16" s="106"/>
      <c r="B16" s="122" t="s">
        <v>46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3"/>
    </row>
    <row r="17" spans="1:23" ht="18.75" customHeight="1" outlineLevel="2">
      <c r="A17" s="24">
        <f>A14+1</f>
        <v>4</v>
      </c>
      <c r="B17" s="24">
        <v>1</v>
      </c>
      <c r="C17" s="25" t="s">
        <v>47</v>
      </c>
      <c r="D17" s="25" t="s">
        <v>108</v>
      </c>
      <c r="E17" s="24">
        <v>1967</v>
      </c>
      <c r="F17" s="24" t="s">
        <v>184</v>
      </c>
      <c r="G17" s="26" t="s">
        <v>103</v>
      </c>
      <c r="H17" s="27">
        <v>2</v>
      </c>
      <c r="I17" s="28">
        <v>2</v>
      </c>
      <c r="J17" s="29">
        <v>733.05</v>
      </c>
      <c r="K17" s="29">
        <v>648.85</v>
      </c>
      <c r="L17" s="29">
        <v>0</v>
      </c>
      <c r="M17" s="28">
        <v>35</v>
      </c>
      <c r="N17" s="30">
        <f>'Приложение №2'!E17</f>
        <v>67388.93</v>
      </c>
      <c r="O17" s="30">
        <v>0</v>
      </c>
      <c r="P17" s="30">
        <v>41279.93</v>
      </c>
      <c r="Q17" s="30">
        <v>0</v>
      </c>
      <c r="R17" s="30">
        <v>9581.35</v>
      </c>
      <c r="S17" s="30">
        <v>16527.65</v>
      </c>
      <c r="T17" s="30">
        <v>0</v>
      </c>
      <c r="U17" s="30">
        <v>243.43</v>
      </c>
      <c r="V17" s="30">
        <v>243.43</v>
      </c>
      <c r="W17" s="85">
        <v>2016</v>
      </c>
    </row>
    <row r="18" spans="1:23" ht="18.75" customHeight="1" outlineLevel="2">
      <c r="A18" s="24">
        <f aca="true" t="shared" si="1" ref="A18:B33">A17+1</f>
        <v>5</v>
      </c>
      <c r="B18" s="24">
        <f t="shared" si="1"/>
        <v>2</v>
      </c>
      <c r="C18" s="25" t="s">
        <v>47</v>
      </c>
      <c r="D18" s="25" t="s">
        <v>110</v>
      </c>
      <c r="E18" s="24">
        <v>1973</v>
      </c>
      <c r="F18" s="24" t="s">
        <v>184</v>
      </c>
      <c r="G18" s="26" t="s">
        <v>103</v>
      </c>
      <c r="H18" s="27">
        <v>2</v>
      </c>
      <c r="I18" s="28">
        <v>3</v>
      </c>
      <c r="J18" s="29">
        <v>543.85</v>
      </c>
      <c r="K18" s="29">
        <v>501.99</v>
      </c>
      <c r="L18" s="29">
        <v>0</v>
      </c>
      <c r="M18" s="28">
        <v>19</v>
      </c>
      <c r="N18" s="30">
        <f>'Приложение №2'!E18</f>
        <v>49126.68</v>
      </c>
      <c r="O18" s="30">
        <v>0</v>
      </c>
      <c r="P18" s="30">
        <v>23743.55</v>
      </c>
      <c r="Q18" s="30">
        <v>0</v>
      </c>
      <c r="R18" s="30">
        <v>14457.31</v>
      </c>
      <c r="S18" s="30">
        <v>10925.82</v>
      </c>
      <c r="T18" s="30">
        <v>0</v>
      </c>
      <c r="U18" s="30">
        <v>153.22</v>
      </c>
      <c r="V18" s="30">
        <v>153.22</v>
      </c>
      <c r="W18" s="85">
        <v>2016</v>
      </c>
    </row>
    <row r="19" spans="1:23" ht="18.75" customHeight="1" outlineLevel="2">
      <c r="A19" s="24">
        <f t="shared" si="1"/>
        <v>6</v>
      </c>
      <c r="B19" s="24">
        <f t="shared" si="1"/>
        <v>3</v>
      </c>
      <c r="C19" s="25" t="s">
        <v>47</v>
      </c>
      <c r="D19" s="25" t="s">
        <v>111</v>
      </c>
      <c r="E19" s="24">
        <v>1961</v>
      </c>
      <c r="F19" s="24" t="s">
        <v>184</v>
      </c>
      <c r="G19" s="26" t="s">
        <v>103</v>
      </c>
      <c r="H19" s="27">
        <v>1</v>
      </c>
      <c r="I19" s="28">
        <v>2</v>
      </c>
      <c r="J19" s="29">
        <v>220.94</v>
      </c>
      <c r="K19" s="29">
        <v>213.27</v>
      </c>
      <c r="L19" s="29">
        <v>0</v>
      </c>
      <c r="M19" s="28">
        <v>7</v>
      </c>
      <c r="N19" s="30">
        <f>'Приложение №2'!E19</f>
        <v>709129.64</v>
      </c>
      <c r="O19" s="30">
        <v>0</v>
      </c>
      <c r="P19" s="30">
        <v>477447.47</v>
      </c>
      <c r="Q19" s="30">
        <v>0</v>
      </c>
      <c r="R19" s="30">
        <v>6142.18</v>
      </c>
      <c r="S19" s="30">
        <v>225539.99</v>
      </c>
      <c r="T19" s="30">
        <v>0</v>
      </c>
      <c r="U19" s="30">
        <v>4192.91</v>
      </c>
      <c r="V19" s="30">
        <v>4192.91</v>
      </c>
      <c r="W19" s="85">
        <v>2016</v>
      </c>
    </row>
    <row r="20" spans="1:23" ht="18.75" customHeight="1" outlineLevel="2">
      <c r="A20" s="24">
        <f t="shared" si="1"/>
        <v>7</v>
      </c>
      <c r="B20" s="24">
        <f t="shared" si="1"/>
        <v>4</v>
      </c>
      <c r="C20" s="25" t="s">
        <v>47</v>
      </c>
      <c r="D20" s="25" t="s">
        <v>112</v>
      </c>
      <c r="E20" s="24">
        <v>1955</v>
      </c>
      <c r="F20" s="24" t="s">
        <v>184</v>
      </c>
      <c r="G20" s="26" t="s">
        <v>103</v>
      </c>
      <c r="H20" s="27">
        <v>2</v>
      </c>
      <c r="I20" s="28">
        <v>2</v>
      </c>
      <c r="J20" s="29">
        <v>303.9</v>
      </c>
      <c r="K20" s="29">
        <v>261.1</v>
      </c>
      <c r="L20" s="29">
        <v>0</v>
      </c>
      <c r="M20" s="28">
        <v>12</v>
      </c>
      <c r="N20" s="30">
        <f>'Приложение №2'!E20</f>
        <v>842267.6000000001</v>
      </c>
      <c r="O20" s="30">
        <v>0</v>
      </c>
      <c r="P20" s="30">
        <v>842267.6000000001</v>
      </c>
      <c r="Q20" s="30">
        <v>0</v>
      </c>
      <c r="R20" s="30">
        <v>0</v>
      </c>
      <c r="S20" s="30">
        <v>0</v>
      </c>
      <c r="T20" s="30">
        <v>0</v>
      </c>
      <c r="U20" s="30">
        <v>5289.05</v>
      </c>
      <c r="V20" s="30">
        <v>5289.05</v>
      </c>
      <c r="W20" s="85">
        <v>2016</v>
      </c>
    </row>
    <row r="21" spans="1:23" ht="18.75" customHeight="1" outlineLevel="2">
      <c r="A21" s="24">
        <f t="shared" si="1"/>
        <v>8</v>
      </c>
      <c r="B21" s="24">
        <f t="shared" si="1"/>
        <v>5</v>
      </c>
      <c r="C21" s="25" t="s">
        <v>47</v>
      </c>
      <c r="D21" s="25" t="s">
        <v>517</v>
      </c>
      <c r="E21" s="24">
        <v>1962</v>
      </c>
      <c r="F21" s="24" t="s">
        <v>184</v>
      </c>
      <c r="G21" s="26" t="s">
        <v>103</v>
      </c>
      <c r="H21" s="27">
        <v>2</v>
      </c>
      <c r="I21" s="28">
        <v>2</v>
      </c>
      <c r="J21" s="29">
        <v>541.78</v>
      </c>
      <c r="K21" s="29">
        <v>505.97</v>
      </c>
      <c r="L21" s="29">
        <v>0</v>
      </c>
      <c r="M21" s="28">
        <v>23</v>
      </c>
      <c r="N21" s="30">
        <f>'Приложение №2'!E21</f>
        <v>550515.46</v>
      </c>
      <c r="O21" s="30">
        <v>0</v>
      </c>
      <c r="P21" s="30">
        <v>366696.17</v>
      </c>
      <c r="Q21" s="30">
        <v>0</v>
      </c>
      <c r="R21" s="30">
        <v>12907.58</v>
      </c>
      <c r="S21" s="30">
        <v>170911.71</v>
      </c>
      <c r="T21" s="30">
        <v>0</v>
      </c>
      <c r="U21" s="30">
        <v>1853.99</v>
      </c>
      <c r="V21" s="30">
        <v>1853.99</v>
      </c>
      <c r="W21" s="85">
        <v>2016</v>
      </c>
    </row>
    <row r="22" spans="1:23" ht="18.75" customHeight="1" outlineLevel="2">
      <c r="A22" s="24">
        <f t="shared" si="1"/>
        <v>9</v>
      </c>
      <c r="B22" s="24">
        <f t="shared" si="1"/>
        <v>6</v>
      </c>
      <c r="C22" s="25" t="s">
        <v>47</v>
      </c>
      <c r="D22" s="25" t="s">
        <v>113</v>
      </c>
      <c r="E22" s="24">
        <v>1965</v>
      </c>
      <c r="F22" s="24" t="s">
        <v>184</v>
      </c>
      <c r="G22" s="26" t="s">
        <v>103</v>
      </c>
      <c r="H22" s="27">
        <v>2</v>
      </c>
      <c r="I22" s="28">
        <v>3</v>
      </c>
      <c r="J22" s="29">
        <v>593.2</v>
      </c>
      <c r="K22" s="29">
        <v>528.4</v>
      </c>
      <c r="L22" s="29">
        <v>0</v>
      </c>
      <c r="M22" s="28">
        <v>19</v>
      </c>
      <c r="N22" s="30">
        <f>'Приложение №2'!E22</f>
        <v>111563.17</v>
      </c>
      <c r="O22" s="30">
        <v>0</v>
      </c>
      <c r="P22" s="30">
        <v>51530.46</v>
      </c>
      <c r="Q22" s="30">
        <v>0</v>
      </c>
      <c r="R22" s="30">
        <v>15217.92</v>
      </c>
      <c r="S22" s="30">
        <v>44814.79</v>
      </c>
      <c r="T22" s="30">
        <v>0</v>
      </c>
      <c r="U22" s="30">
        <v>243.43</v>
      </c>
      <c r="V22" s="30">
        <v>243.43</v>
      </c>
      <c r="W22" s="85">
        <v>2016</v>
      </c>
    </row>
    <row r="23" spans="1:23" ht="18.75" customHeight="1" outlineLevel="2">
      <c r="A23" s="24">
        <f t="shared" si="1"/>
        <v>10</v>
      </c>
      <c r="B23" s="24">
        <f t="shared" si="1"/>
        <v>7</v>
      </c>
      <c r="C23" s="25" t="s">
        <v>47</v>
      </c>
      <c r="D23" s="25" t="s">
        <v>114</v>
      </c>
      <c r="E23" s="24">
        <v>1968</v>
      </c>
      <c r="F23" s="24" t="s">
        <v>184</v>
      </c>
      <c r="G23" s="26" t="s">
        <v>103</v>
      </c>
      <c r="H23" s="27">
        <v>2</v>
      </c>
      <c r="I23" s="28">
        <v>2</v>
      </c>
      <c r="J23" s="29">
        <v>558.7</v>
      </c>
      <c r="K23" s="29">
        <v>515.1</v>
      </c>
      <c r="L23" s="29">
        <v>0</v>
      </c>
      <c r="M23" s="28">
        <v>27</v>
      </c>
      <c r="N23" s="30">
        <f>'Приложение №2'!E23</f>
        <v>114767.38</v>
      </c>
      <c r="O23" s="30">
        <v>0</v>
      </c>
      <c r="P23" s="30">
        <v>71890.2</v>
      </c>
      <c r="Q23" s="30">
        <v>0</v>
      </c>
      <c r="R23" s="30">
        <v>14834.88</v>
      </c>
      <c r="S23" s="30">
        <v>28042.3</v>
      </c>
      <c r="T23" s="30">
        <v>0</v>
      </c>
      <c r="U23" s="30">
        <v>558.51</v>
      </c>
      <c r="V23" s="30">
        <v>558.51</v>
      </c>
      <c r="W23" s="85">
        <v>2016</v>
      </c>
    </row>
    <row r="24" spans="1:23" ht="18.75" customHeight="1" outlineLevel="2">
      <c r="A24" s="24">
        <f t="shared" si="1"/>
        <v>11</v>
      </c>
      <c r="B24" s="24">
        <f t="shared" si="1"/>
        <v>8</v>
      </c>
      <c r="C24" s="25" t="s">
        <v>47</v>
      </c>
      <c r="D24" s="25" t="s">
        <v>115</v>
      </c>
      <c r="E24" s="24">
        <v>1967</v>
      </c>
      <c r="F24" s="24" t="s">
        <v>184</v>
      </c>
      <c r="G24" s="26" t="s">
        <v>103</v>
      </c>
      <c r="H24" s="27">
        <v>2</v>
      </c>
      <c r="I24" s="28">
        <v>2</v>
      </c>
      <c r="J24" s="29">
        <v>552</v>
      </c>
      <c r="K24" s="29">
        <v>500</v>
      </c>
      <c r="L24" s="29">
        <v>0</v>
      </c>
      <c r="M24" s="28">
        <v>20</v>
      </c>
      <c r="N24" s="30">
        <f>'Приложение №2'!E24</f>
        <v>483221.49</v>
      </c>
      <c r="O24" s="30">
        <v>0</v>
      </c>
      <c r="P24" s="30">
        <v>321802.3</v>
      </c>
      <c r="Q24" s="30">
        <v>0</v>
      </c>
      <c r="R24" s="30">
        <v>14400</v>
      </c>
      <c r="S24" s="30">
        <v>147019.19</v>
      </c>
      <c r="T24" s="30">
        <v>0</v>
      </c>
      <c r="U24" s="30">
        <v>2077.81</v>
      </c>
      <c r="V24" s="30">
        <v>2077.81</v>
      </c>
      <c r="W24" s="85">
        <v>2016</v>
      </c>
    </row>
    <row r="25" spans="1:23" ht="18.75" customHeight="1" outlineLevel="2">
      <c r="A25" s="24">
        <f t="shared" si="1"/>
        <v>12</v>
      </c>
      <c r="B25" s="24">
        <f t="shared" si="1"/>
        <v>9</v>
      </c>
      <c r="C25" s="25" t="s">
        <v>47</v>
      </c>
      <c r="D25" s="25" t="s">
        <v>518</v>
      </c>
      <c r="E25" s="24">
        <v>1968</v>
      </c>
      <c r="F25" s="24" t="s">
        <v>184</v>
      </c>
      <c r="G25" s="26" t="s">
        <v>103</v>
      </c>
      <c r="H25" s="27">
        <v>2</v>
      </c>
      <c r="I25" s="28">
        <v>2</v>
      </c>
      <c r="J25" s="29">
        <v>560.12</v>
      </c>
      <c r="K25" s="29">
        <v>512.6</v>
      </c>
      <c r="L25" s="29">
        <v>0</v>
      </c>
      <c r="M25" s="28">
        <v>20</v>
      </c>
      <c r="N25" s="30">
        <f>'Приложение №2'!E25</f>
        <v>567664.23</v>
      </c>
      <c r="O25" s="30">
        <v>0</v>
      </c>
      <c r="P25" s="30">
        <v>378037.1</v>
      </c>
      <c r="Q25" s="30">
        <v>0</v>
      </c>
      <c r="R25" s="30">
        <v>14762.88</v>
      </c>
      <c r="S25" s="30">
        <v>174864.25</v>
      </c>
      <c r="T25" s="30">
        <v>0</v>
      </c>
      <c r="U25" s="30">
        <v>2077.81</v>
      </c>
      <c r="V25" s="30">
        <v>2077.81</v>
      </c>
      <c r="W25" s="85">
        <v>2016</v>
      </c>
    </row>
    <row r="26" spans="1:23" ht="18.75" customHeight="1" outlineLevel="2">
      <c r="A26" s="24">
        <f t="shared" si="1"/>
        <v>13</v>
      </c>
      <c r="B26" s="24">
        <f t="shared" si="1"/>
        <v>10</v>
      </c>
      <c r="C26" s="25" t="s">
        <v>47</v>
      </c>
      <c r="D26" s="25" t="s">
        <v>116</v>
      </c>
      <c r="E26" s="24">
        <v>1972</v>
      </c>
      <c r="F26" s="24" t="s">
        <v>184</v>
      </c>
      <c r="G26" s="26" t="s">
        <v>103</v>
      </c>
      <c r="H26" s="27">
        <v>2</v>
      </c>
      <c r="I26" s="28">
        <v>1</v>
      </c>
      <c r="J26" s="29">
        <v>417.27</v>
      </c>
      <c r="K26" s="29">
        <v>376.79</v>
      </c>
      <c r="L26" s="29">
        <v>0</v>
      </c>
      <c r="M26" s="28">
        <v>18</v>
      </c>
      <c r="N26" s="30">
        <f>'Приложение №2'!E26</f>
        <v>626272.0800000001</v>
      </c>
      <c r="O26" s="30">
        <v>0</v>
      </c>
      <c r="P26" s="30">
        <v>603539.06</v>
      </c>
      <c r="Q26" s="30">
        <v>0</v>
      </c>
      <c r="R26" s="30">
        <v>1187.056431150499</v>
      </c>
      <c r="S26" s="30">
        <v>21545.960754688153</v>
      </c>
      <c r="T26" s="30">
        <v>0</v>
      </c>
      <c r="U26" s="30">
        <v>2250.64</v>
      </c>
      <c r="V26" s="30">
        <v>2250.64</v>
      </c>
      <c r="W26" s="85">
        <v>2016</v>
      </c>
    </row>
    <row r="27" spans="1:23" ht="18.75" customHeight="1" outlineLevel="2">
      <c r="A27" s="24">
        <f t="shared" si="1"/>
        <v>14</v>
      </c>
      <c r="B27" s="24">
        <f t="shared" si="1"/>
        <v>11</v>
      </c>
      <c r="C27" s="25" t="s">
        <v>117</v>
      </c>
      <c r="D27" s="25" t="s">
        <v>519</v>
      </c>
      <c r="E27" s="24">
        <v>1967</v>
      </c>
      <c r="F27" s="24" t="s">
        <v>184</v>
      </c>
      <c r="G27" s="26" t="s">
        <v>103</v>
      </c>
      <c r="H27" s="27">
        <v>2</v>
      </c>
      <c r="I27" s="28">
        <v>3</v>
      </c>
      <c r="J27" s="29">
        <v>589.58</v>
      </c>
      <c r="K27" s="29">
        <v>527.36</v>
      </c>
      <c r="L27" s="29">
        <v>0</v>
      </c>
      <c r="M27" s="28">
        <v>12</v>
      </c>
      <c r="N27" s="30">
        <f>'Приложение №2'!E27</f>
        <v>1087599.62</v>
      </c>
      <c r="O27" s="30">
        <v>0</v>
      </c>
      <c r="P27" s="30">
        <v>1087599.62</v>
      </c>
      <c r="Q27" s="30">
        <v>0</v>
      </c>
      <c r="R27" s="30">
        <v>0</v>
      </c>
      <c r="S27" s="30">
        <v>0</v>
      </c>
      <c r="T27" s="30">
        <v>0</v>
      </c>
      <c r="U27" s="30">
        <v>3735.51</v>
      </c>
      <c r="V27" s="30">
        <v>3735.51</v>
      </c>
      <c r="W27" s="85">
        <v>2016</v>
      </c>
    </row>
    <row r="28" spans="1:23" ht="18.75" customHeight="1" outlineLevel="2">
      <c r="A28" s="24">
        <f t="shared" si="1"/>
        <v>15</v>
      </c>
      <c r="B28" s="24">
        <f t="shared" si="1"/>
        <v>12</v>
      </c>
      <c r="C28" s="25" t="s">
        <v>49</v>
      </c>
      <c r="D28" s="25" t="s">
        <v>118</v>
      </c>
      <c r="E28" s="24">
        <v>1959</v>
      </c>
      <c r="F28" s="24" t="s">
        <v>184</v>
      </c>
      <c r="G28" s="26" t="s">
        <v>103</v>
      </c>
      <c r="H28" s="27">
        <v>2</v>
      </c>
      <c r="I28" s="28">
        <v>2</v>
      </c>
      <c r="J28" s="29">
        <v>586.07</v>
      </c>
      <c r="K28" s="29">
        <v>322.34</v>
      </c>
      <c r="L28" s="29">
        <v>203.09</v>
      </c>
      <c r="M28" s="28">
        <v>27</v>
      </c>
      <c r="N28" s="30">
        <f>'Приложение №2'!E28</f>
        <v>160272.12</v>
      </c>
      <c r="O28" s="30">
        <v>0</v>
      </c>
      <c r="P28" s="30">
        <v>95256.19</v>
      </c>
      <c r="Q28" s="30">
        <v>0</v>
      </c>
      <c r="R28" s="30">
        <v>24100.84</v>
      </c>
      <c r="S28" s="30">
        <v>40915.09</v>
      </c>
      <c r="T28" s="30">
        <v>0</v>
      </c>
      <c r="U28" s="30">
        <v>558.51</v>
      </c>
      <c r="V28" s="30">
        <v>558.51</v>
      </c>
      <c r="W28" s="85">
        <v>2016</v>
      </c>
    </row>
    <row r="29" spans="1:23" ht="18.75" customHeight="1" outlineLevel="2">
      <c r="A29" s="24">
        <f t="shared" si="1"/>
        <v>16</v>
      </c>
      <c r="B29" s="24">
        <f t="shared" si="1"/>
        <v>13</v>
      </c>
      <c r="C29" s="25" t="s">
        <v>49</v>
      </c>
      <c r="D29" s="25" t="s">
        <v>119</v>
      </c>
      <c r="E29" s="24">
        <v>1965</v>
      </c>
      <c r="F29" s="24" t="s">
        <v>184</v>
      </c>
      <c r="G29" s="26" t="s">
        <v>103</v>
      </c>
      <c r="H29" s="27">
        <v>2</v>
      </c>
      <c r="I29" s="28">
        <v>2</v>
      </c>
      <c r="J29" s="29">
        <v>555.7</v>
      </c>
      <c r="K29" s="29">
        <v>510.2</v>
      </c>
      <c r="L29" s="29">
        <v>0</v>
      </c>
      <c r="M29" s="28">
        <v>33</v>
      </c>
      <c r="N29" s="30">
        <f>'Приложение №2'!E29</f>
        <v>1356978.6324051565</v>
      </c>
      <c r="O29" s="30">
        <v>0</v>
      </c>
      <c r="P29" s="30">
        <v>910568.16</v>
      </c>
      <c r="Q29" s="30">
        <v>0</v>
      </c>
      <c r="R29" s="30">
        <v>14693.76</v>
      </c>
      <c r="S29" s="30">
        <v>431716.71</v>
      </c>
      <c r="T29" s="30">
        <v>0</v>
      </c>
      <c r="U29" s="30">
        <v>3191.63</v>
      </c>
      <c r="V29" s="30">
        <v>3191.63</v>
      </c>
      <c r="W29" s="85">
        <v>2016</v>
      </c>
    </row>
    <row r="30" spans="1:23" ht="18.75" customHeight="1" outlineLevel="2">
      <c r="A30" s="24">
        <f t="shared" si="1"/>
        <v>17</v>
      </c>
      <c r="B30" s="24">
        <f t="shared" si="1"/>
        <v>14</v>
      </c>
      <c r="C30" s="25" t="s">
        <v>49</v>
      </c>
      <c r="D30" s="25" t="s">
        <v>120</v>
      </c>
      <c r="E30" s="24">
        <v>1965</v>
      </c>
      <c r="F30" s="24" t="s">
        <v>184</v>
      </c>
      <c r="G30" s="26" t="s">
        <v>103</v>
      </c>
      <c r="H30" s="27">
        <v>2</v>
      </c>
      <c r="I30" s="28">
        <v>2</v>
      </c>
      <c r="J30" s="29">
        <v>555.6</v>
      </c>
      <c r="K30" s="29">
        <v>503.4</v>
      </c>
      <c r="L30" s="29">
        <v>0</v>
      </c>
      <c r="M30" s="28">
        <v>26</v>
      </c>
      <c r="N30" s="30">
        <f>'Приложение №2'!E30</f>
        <v>1363691.38</v>
      </c>
      <c r="O30" s="30">
        <v>0</v>
      </c>
      <c r="P30" s="30">
        <v>915072.59</v>
      </c>
      <c r="Q30" s="30">
        <v>0</v>
      </c>
      <c r="R30" s="30">
        <v>14497.92</v>
      </c>
      <c r="S30" s="30">
        <v>434120.87</v>
      </c>
      <c r="T30" s="30">
        <v>0</v>
      </c>
      <c r="U30" s="30">
        <v>3191.63</v>
      </c>
      <c r="V30" s="30">
        <v>3191.63</v>
      </c>
      <c r="W30" s="85">
        <v>2016</v>
      </c>
    </row>
    <row r="31" spans="1:23" ht="18.75" customHeight="1" outlineLevel="2">
      <c r="A31" s="24">
        <f t="shared" si="1"/>
        <v>18</v>
      </c>
      <c r="B31" s="24">
        <f t="shared" si="1"/>
        <v>15</v>
      </c>
      <c r="C31" s="25" t="s">
        <v>49</v>
      </c>
      <c r="D31" s="25" t="s">
        <v>121</v>
      </c>
      <c r="E31" s="24">
        <v>1965</v>
      </c>
      <c r="F31" s="24" t="s">
        <v>184</v>
      </c>
      <c r="G31" s="26" t="s">
        <v>103</v>
      </c>
      <c r="H31" s="27">
        <v>2</v>
      </c>
      <c r="I31" s="28">
        <v>2</v>
      </c>
      <c r="J31" s="29">
        <v>548.9</v>
      </c>
      <c r="K31" s="29">
        <v>502.9</v>
      </c>
      <c r="L31" s="29">
        <v>0</v>
      </c>
      <c r="M31" s="28">
        <v>31</v>
      </c>
      <c r="N31" s="30">
        <f>'Приложение №2'!E31</f>
        <v>1363450.8099999998</v>
      </c>
      <c r="O31" s="30">
        <v>0</v>
      </c>
      <c r="P31" s="30">
        <v>914911.16</v>
      </c>
      <c r="Q31" s="30">
        <v>0</v>
      </c>
      <c r="R31" s="30">
        <v>14483.52</v>
      </c>
      <c r="S31" s="30">
        <v>434056.13</v>
      </c>
      <c r="T31" s="30">
        <v>0</v>
      </c>
      <c r="U31" s="30">
        <v>3191.63</v>
      </c>
      <c r="V31" s="30">
        <v>3191.63</v>
      </c>
      <c r="W31" s="85">
        <v>2016</v>
      </c>
    </row>
    <row r="32" spans="1:23" ht="18.75" customHeight="1" outlineLevel="2">
      <c r="A32" s="24">
        <f t="shared" si="1"/>
        <v>19</v>
      </c>
      <c r="B32" s="24">
        <f t="shared" si="1"/>
        <v>16</v>
      </c>
      <c r="C32" s="25" t="s">
        <v>49</v>
      </c>
      <c r="D32" s="25" t="s">
        <v>122</v>
      </c>
      <c r="E32" s="24">
        <v>1965</v>
      </c>
      <c r="F32" s="24" t="s">
        <v>184</v>
      </c>
      <c r="G32" s="26" t="s">
        <v>103</v>
      </c>
      <c r="H32" s="27">
        <v>2</v>
      </c>
      <c r="I32" s="28">
        <v>2</v>
      </c>
      <c r="J32" s="29">
        <v>548.6</v>
      </c>
      <c r="K32" s="29">
        <v>505.4</v>
      </c>
      <c r="L32" s="29">
        <v>0</v>
      </c>
      <c r="M32" s="28">
        <v>24</v>
      </c>
      <c r="N32" s="30">
        <f>'Приложение №2'!E32</f>
        <v>2771042.01</v>
      </c>
      <c r="O32" s="30">
        <v>0</v>
      </c>
      <c r="P32" s="30">
        <v>2351028.35</v>
      </c>
      <c r="Q32" s="30">
        <v>0</v>
      </c>
      <c r="R32" s="30">
        <v>14555.52</v>
      </c>
      <c r="S32" s="30">
        <v>405458.14</v>
      </c>
      <c r="T32" s="30">
        <v>0</v>
      </c>
      <c r="U32" s="30">
        <v>6927.14</v>
      </c>
      <c r="V32" s="30">
        <v>6927.14</v>
      </c>
      <c r="W32" s="85">
        <v>2016</v>
      </c>
    </row>
    <row r="33" spans="1:23" ht="18.75" customHeight="1" outlineLevel="2">
      <c r="A33" s="24">
        <f t="shared" si="1"/>
        <v>20</v>
      </c>
      <c r="B33" s="24">
        <f t="shared" si="1"/>
        <v>17</v>
      </c>
      <c r="C33" s="25" t="s">
        <v>49</v>
      </c>
      <c r="D33" s="25" t="s">
        <v>123</v>
      </c>
      <c r="E33" s="24">
        <v>1962</v>
      </c>
      <c r="F33" s="24" t="s">
        <v>184</v>
      </c>
      <c r="G33" s="26" t="s">
        <v>103</v>
      </c>
      <c r="H33" s="27">
        <v>2</v>
      </c>
      <c r="I33" s="28">
        <v>3</v>
      </c>
      <c r="J33" s="29">
        <v>604.95</v>
      </c>
      <c r="K33" s="29">
        <v>542.55</v>
      </c>
      <c r="L33" s="29">
        <v>0</v>
      </c>
      <c r="M33" s="28">
        <v>27</v>
      </c>
      <c r="N33" s="30">
        <f>'Приложение №2'!E33</f>
        <v>70852.76000000001</v>
      </c>
      <c r="O33" s="30">
        <v>0</v>
      </c>
      <c r="P33" s="30">
        <v>39421.49</v>
      </c>
      <c r="Q33" s="30">
        <v>0</v>
      </c>
      <c r="R33" s="30">
        <v>15625.44</v>
      </c>
      <c r="S33" s="30">
        <v>15805.83</v>
      </c>
      <c r="T33" s="30">
        <v>0</v>
      </c>
      <c r="U33" s="30">
        <v>243.43</v>
      </c>
      <c r="V33" s="30">
        <v>243.43</v>
      </c>
      <c r="W33" s="85">
        <v>2016</v>
      </c>
    </row>
    <row r="34" spans="1:23" ht="18.75" customHeight="1" outlineLevel="2">
      <c r="A34" s="24">
        <f aca="true" t="shared" si="2" ref="A34:B40">A33+1</f>
        <v>21</v>
      </c>
      <c r="B34" s="24">
        <f t="shared" si="2"/>
        <v>18</v>
      </c>
      <c r="C34" s="25" t="s">
        <v>49</v>
      </c>
      <c r="D34" s="25" t="s">
        <v>124</v>
      </c>
      <c r="E34" s="24">
        <v>1965</v>
      </c>
      <c r="F34" s="24" t="s">
        <v>184</v>
      </c>
      <c r="G34" s="26" t="s">
        <v>103</v>
      </c>
      <c r="H34" s="27">
        <v>2</v>
      </c>
      <c r="I34" s="28">
        <v>2</v>
      </c>
      <c r="J34" s="29">
        <v>552.8</v>
      </c>
      <c r="K34" s="29">
        <v>500.8</v>
      </c>
      <c r="L34" s="29">
        <v>0</v>
      </c>
      <c r="M34" s="28">
        <v>23</v>
      </c>
      <c r="N34" s="30">
        <f>'Приложение №2'!E34</f>
        <v>2255780.11</v>
      </c>
      <c r="O34" s="30">
        <v>0</v>
      </c>
      <c r="P34" s="30">
        <v>1913865.96</v>
      </c>
      <c r="Q34" s="30">
        <v>0</v>
      </c>
      <c r="R34" s="30">
        <v>14423.04</v>
      </c>
      <c r="S34" s="30">
        <v>327491.11</v>
      </c>
      <c r="T34" s="30">
        <v>0</v>
      </c>
      <c r="U34" s="30">
        <v>6927.14</v>
      </c>
      <c r="V34" s="30">
        <v>6927.14</v>
      </c>
      <c r="W34" s="85">
        <v>2016</v>
      </c>
    </row>
    <row r="35" spans="1:23" ht="18.75" customHeight="1" outlineLevel="2">
      <c r="A35" s="24">
        <f t="shared" si="2"/>
        <v>22</v>
      </c>
      <c r="B35" s="24">
        <f t="shared" si="2"/>
        <v>19</v>
      </c>
      <c r="C35" s="25" t="s">
        <v>49</v>
      </c>
      <c r="D35" s="25" t="s">
        <v>125</v>
      </c>
      <c r="E35" s="24">
        <v>1965</v>
      </c>
      <c r="F35" s="24" t="s">
        <v>184</v>
      </c>
      <c r="G35" s="26" t="s">
        <v>103</v>
      </c>
      <c r="H35" s="27">
        <v>2</v>
      </c>
      <c r="I35" s="28">
        <v>2</v>
      </c>
      <c r="J35" s="29">
        <v>547.8</v>
      </c>
      <c r="K35" s="29">
        <v>505.4</v>
      </c>
      <c r="L35" s="29">
        <v>0</v>
      </c>
      <c r="M35" s="28">
        <v>23</v>
      </c>
      <c r="N35" s="30">
        <f>'Приложение №2'!E35</f>
        <v>2082227.67</v>
      </c>
      <c r="O35" s="30">
        <v>0</v>
      </c>
      <c r="P35" s="30">
        <v>1766619.29</v>
      </c>
      <c r="Q35" s="30">
        <v>0</v>
      </c>
      <c r="R35" s="30">
        <v>14555.52</v>
      </c>
      <c r="S35" s="30">
        <v>301052.86</v>
      </c>
      <c r="T35" s="30">
        <v>0</v>
      </c>
      <c r="U35" s="30">
        <v>6927.14</v>
      </c>
      <c r="V35" s="30">
        <v>6927.14</v>
      </c>
      <c r="W35" s="85">
        <v>2016</v>
      </c>
    </row>
    <row r="36" spans="1:23" ht="18.75" customHeight="1" outlineLevel="2">
      <c r="A36" s="24">
        <f t="shared" si="2"/>
        <v>23</v>
      </c>
      <c r="B36" s="24">
        <f t="shared" si="2"/>
        <v>20</v>
      </c>
      <c r="C36" s="25" t="s">
        <v>49</v>
      </c>
      <c r="D36" s="25" t="s">
        <v>126</v>
      </c>
      <c r="E36" s="24">
        <v>1965</v>
      </c>
      <c r="F36" s="24" t="s">
        <v>184</v>
      </c>
      <c r="G36" s="26" t="s">
        <v>103</v>
      </c>
      <c r="H36" s="27">
        <v>2</v>
      </c>
      <c r="I36" s="28">
        <v>2</v>
      </c>
      <c r="J36" s="29">
        <v>548.8</v>
      </c>
      <c r="K36" s="29">
        <v>505.4</v>
      </c>
      <c r="L36" s="29">
        <v>0</v>
      </c>
      <c r="M36" s="28">
        <v>28</v>
      </c>
      <c r="N36" s="30">
        <f>'Приложение №2'!E36</f>
        <v>2187636.86</v>
      </c>
      <c r="O36" s="30">
        <v>0</v>
      </c>
      <c r="P36" s="30">
        <v>1856051.35</v>
      </c>
      <c r="Q36" s="30">
        <v>0</v>
      </c>
      <c r="R36" s="30">
        <v>14555.52</v>
      </c>
      <c r="S36" s="30">
        <v>317029.99</v>
      </c>
      <c r="T36" s="30">
        <v>0</v>
      </c>
      <c r="U36" s="30">
        <v>6927.14</v>
      </c>
      <c r="V36" s="30">
        <v>6927.14</v>
      </c>
      <c r="W36" s="85">
        <v>2016</v>
      </c>
    </row>
    <row r="37" spans="1:23" ht="18.75" customHeight="1" outlineLevel="2">
      <c r="A37" s="24">
        <f t="shared" si="2"/>
        <v>24</v>
      </c>
      <c r="B37" s="24">
        <f t="shared" si="2"/>
        <v>21</v>
      </c>
      <c r="C37" s="25" t="s">
        <v>49</v>
      </c>
      <c r="D37" s="25" t="s">
        <v>127</v>
      </c>
      <c r="E37" s="24">
        <v>1965</v>
      </c>
      <c r="F37" s="24" t="s">
        <v>184</v>
      </c>
      <c r="G37" s="26" t="s">
        <v>103</v>
      </c>
      <c r="H37" s="27">
        <v>2</v>
      </c>
      <c r="I37" s="28">
        <v>2</v>
      </c>
      <c r="J37" s="29">
        <v>550.8</v>
      </c>
      <c r="K37" s="29">
        <v>508.7</v>
      </c>
      <c r="L37" s="29">
        <v>0</v>
      </c>
      <c r="M37" s="28">
        <v>28</v>
      </c>
      <c r="N37" s="30">
        <f>'Приложение №2'!E37</f>
        <v>2508096.4699999997</v>
      </c>
      <c r="O37" s="30">
        <v>0</v>
      </c>
      <c r="P37" s="30">
        <v>2127938.11</v>
      </c>
      <c r="Q37" s="30">
        <v>0</v>
      </c>
      <c r="R37" s="30">
        <v>14650.56</v>
      </c>
      <c r="S37" s="30">
        <v>365507.8</v>
      </c>
      <c r="T37" s="30">
        <v>0</v>
      </c>
      <c r="U37" s="30">
        <v>6927.14</v>
      </c>
      <c r="V37" s="30">
        <v>6927.14</v>
      </c>
      <c r="W37" s="85">
        <v>2016</v>
      </c>
    </row>
    <row r="38" spans="1:23" ht="18.75" customHeight="1" outlineLevel="2">
      <c r="A38" s="24">
        <f t="shared" si="2"/>
        <v>25</v>
      </c>
      <c r="B38" s="24">
        <f t="shared" si="2"/>
        <v>22</v>
      </c>
      <c r="C38" s="25" t="s">
        <v>49</v>
      </c>
      <c r="D38" s="25" t="s">
        <v>128</v>
      </c>
      <c r="E38" s="24">
        <v>1965</v>
      </c>
      <c r="F38" s="24" t="s">
        <v>184</v>
      </c>
      <c r="G38" s="26" t="s">
        <v>103</v>
      </c>
      <c r="H38" s="27">
        <v>2</v>
      </c>
      <c r="I38" s="28">
        <v>2</v>
      </c>
      <c r="J38" s="29">
        <v>555</v>
      </c>
      <c r="K38" s="29">
        <v>511.8</v>
      </c>
      <c r="L38" s="29">
        <v>0</v>
      </c>
      <c r="M38" s="28">
        <v>26</v>
      </c>
      <c r="N38" s="30">
        <f>'Приложение №2'!E38</f>
        <v>2599394.3899999997</v>
      </c>
      <c r="O38" s="30">
        <v>0</v>
      </c>
      <c r="P38" s="30">
        <v>2205397.78</v>
      </c>
      <c r="Q38" s="30">
        <v>0</v>
      </c>
      <c r="R38" s="30">
        <v>14739.84</v>
      </c>
      <c r="S38" s="30">
        <v>379256.77</v>
      </c>
      <c r="T38" s="30">
        <v>0</v>
      </c>
      <c r="U38" s="30">
        <v>6927.14</v>
      </c>
      <c r="V38" s="30">
        <v>6927.14</v>
      </c>
      <c r="W38" s="85">
        <v>2016</v>
      </c>
    </row>
    <row r="39" spans="1:23" ht="18.75" customHeight="1" outlineLevel="2">
      <c r="A39" s="24">
        <f t="shared" si="2"/>
        <v>26</v>
      </c>
      <c r="B39" s="24">
        <f t="shared" si="2"/>
        <v>23</v>
      </c>
      <c r="C39" s="25" t="s">
        <v>49</v>
      </c>
      <c r="D39" s="25" t="s">
        <v>129</v>
      </c>
      <c r="E39" s="24">
        <v>1965</v>
      </c>
      <c r="F39" s="24" t="s">
        <v>184</v>
      </c>
      <c r="G39" s="26" t="s">
        <v>103</v>
      </c>
      <c r="H39" s="27">
        <v>2</v>
      </c>
      <c r="I39" s="28">
        <v>2</v>
      </c>
      <c r="J39" s="29">
        <v>548.8</v>
      </c>
      <c r="K39" s="29">
        <v>504.8</v>
      </c>
      <c r="L39" s="29">
        <v>0</v>
      </c>
      <c r="M39" s="28">
        <v>24</v>
      </c>
      <c r="N39" s="30">
        <f>'Приложение №2'!E39</f>
        <v>2544660.86</v>
      </c>
      <c r="O39" s="30">
        <v>0</v>
      </c>
      <c r="P39" s="30">
        <v>2158960.34</v>
      </c>
      <c r="Q39" s="30">
        <v>0</v>
      </c>
      <c r="R39" s="30">
        <v>14538.24</v>
      </c>
      <c r="S39" s="30">
        <v>371162.28</v>
      </c>
      <c r="T39" s="30">
        <v>0</v>
      </c>
      <c r="U39" s="30">
        <v>6927.14</v>
      </c>
      <c r="V39" s="30">
        <v>6927.14</v>
      </c>
      <c r="W39" s="85">
        <v>2016</v>
      </c>
    </row>
    <row r="40" spans="1:23" ht="18.75" customHeight="1" outlineLevel="2">
      <c r="A40" s="24">
        <f t="shared" si="2"/>
        <v>27</v>
      </c>
      <c r="B40" s="24">
        <f t="shared" si="2"/>
        <v>24</v>
      </c>
      <c r="C40" s="25" t="s">
        <v>49</v>
      </c>
      <c r="D40" s="25" t="s">
        <v>520</v>
      </c>
      <c r="E40" s="24">
        <v>1971</v>
      </c>
      <c r="F40" s="24" t="s">
        <v>184</v>
      </c>
      <c r="G40" s="26" t="s">
        <v>103</v>
      </c>
      <c r="H40" s="27">
        <v>2</v>
      </c>
      <c r="I40" s="28">
        <v>2</v>
      </c>
      <c r="J40" s="29">
        <v>599.2</v>
      </c>
      <c r="K40" s="29">
        <v>327.9</v>
      </c>
      <c r="L40" s="29">
        <v>201.9</v>
      </c>
      <c r="M40" s="28">
        <v>21</v>
      </c>
      <c r="N40" s="30">
        <f>'Приложение №2'!E40</f>
        <v>1812602.78</v>
      </c>
      <c r="O40" s="30">
        <v>0</v>
      </c>
      <c r="P40" s="30">
        <v>1403833.42</v>
      </c>
      <c r="Q40" s="30">
        <v>0</v>
      </c>
      <c r="R40" s="30">
        <v>24174.14</v>
      </c>
      <c r="S40" s="30">
        <v>384595.22</v>
      </c>
      <c r="T40" s="30">
        <v>0</v>
      </c>
      <c r="U40" s="30">
        <v>5045.62</v>
      </c>
      <c r="V40" s="30">
        <v>5045.62</v>
      </c>
      <c r="W40" s="85">
        <v>2016</v>
      </c>
    </row>
    <row r="41" spans="1:23" ht="18.75" customHeight="1" outlineLevel="1">
      <c r="A41" s="106"/>
      <c r="B41" s="122" t="s">
        <v>52</v>
      </c>
      <c r="C41" s="122"/>
      <c r="D41" s="122"/>
      <c r="E41" s="106"/>
      <c r="F41" s="106"/>
      <c r="G41" s="106"/>
      <c r="H41" s="106"/>
      <c r="I41" s="31">
        <v>59</v>
      </c>
      <c r="J41" s="32">
        <v>15571.59</v>
      </c>
      <c r="K41" s="32">
        <v>13588.15</v>
      </c>
      <c r="L41" s="32">
        <v>404.99</v>
      </c>
      <c r="M41" s="31">
        <v>661</v>
      </c>
      <c r="N41" s="33">
        <f aca="true" t="shared" si="3" ref="N41:S41">SUM(N17:N40)</f>
        <v>28286203.132405154</v>
      </c>
      <c r="O41" s="33">
        <f t="shared" si="3"/>
        <v>0</v>
      </c>
      <c r="P41" s="33">
        <f t="shared" si="3"/>
        <v>22924757.65</v>
      </c>
      <c r="Q41" s="33">
        <f t="shared" si="3"/>
        <v>0</v>
      </c>
      <c r="R41" s="33">
        <f t="shared" si="3"/>
        <v>313085.0164311505</v>
      </c>
      <c r="S41" s="33">
        <f t="shared" si="3"/>
        <v>5048360.460754687</v>
      </c>
      <c r="T41" s="33">
        <v>0</v>
      </c>
      <c r="U41" s="33"/>
      <c r="V41" s="33"/>
      <c r="W41" s="86"/>
    </row>
    <row r="42" spans="1:23" ht="18.75" customHeight="1" outlineLevel="1">
      <c r="A42" s="106"/>
      <c r="B42" s="122" t="s">
        <v>130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3"/>
    </row>
    <row r="43" spans="1:23" ht="18.75" customHeight="1" outlineLevel="2">
      <c r="A43" s="24">
        <f>A40+1</f>
        <v>28</v>
      </c>
      <c r="B43" s="24">
        <v>1</v>
      </c>
      <c r="C43" s="25" t="s">
        <v>131</v>
      </c>
      <c r="D43" s="25" t="s">
        <v>521</v>
      </c>
      <c r="E43" s="24">
        <v>1974</v>
      </c>
      <c r="F43" s="24" t="s">
        <v>184</v>
      </c>
      <c r="G43" s="26" t="s">
        <v>103</v>
      </c>
      <c r="H43" s="27">
        <v>2</v>
      </c>
      <c r="I43" s="28">
        <v>2</v>
      </c>
      <c r="J43" s="29">
        <v>549.8</v>
      </c>
      <c r="K43" s="29">
        <v>445.3</v>
      </c>
      <c r="L43" s="29">
        <v>0</v>
      </c>
      <c r="M43" s="28">
        <v>26</v>
      </c>
      <c r="N43" s="30">
        <f>'Приложение №2'!E43</f>
        <v>2469999.9976172973</v>
      </c>
      <c r="O43" s="30">
        <v>0</v>
      </c>
      <c r="P43" s="30">
        <v>1677790.25</v>
      </c>
      <c r="Q43" s="30">
        <v>0</v>
      </c>
      <c r="R43" s="30">
        <v>12824.64</v>
      </c>
      <c r="S43" s="30">
        <v>779385.11</v>
      </c>
      <c r="T43" s="30">
        <v>0</v>
      </c>
      <c r="U43" s="30">
        <v>6131.59</v>
      </c>
      <c r="V43" s="30">
        <v>6131.59</v>
      </c>
      <c r="W43" s="85">
        <v>2016</v>
      </c>
    </row>
    <row r="44" spans="1:23" ht="18.75" customHeight="1" outlineLevel="1">
      <c r="A44" s="106"/>
      <c r="B44" s="122" t="s">
        <v>52</v>
      </c>
      <c r="C44" s="122"/>
      <c r="D44" s="122"/>
      <c r="E44" s="106"/>
      <c r="F44" s="106"/>
      <c r="G44" s="106"/>
      <c r="H44" s="106"/>
      <c r="I44" s="31">
        <v>2</v>
      </c>
      <c r="J44" s="32">
        <v>549.8</v>
      </c>
      <c r="K44" s="32">
        <v>445.3</v>
      </c>
      <c r="L44" s="32">
        <v>0</v>
      </c>
      <c r="M44" s="31">
        <v>26</v>
      </c>
      <c r="N44" s="33">
        <v>2469999.9976172973</v>
      </c>
      <c r="O44" s="33">
        <f>SUM(O43)</f>
        <v>0</v>
      </c>
      <c r="P44" s="33">
        <f>SUM(P43)</f>
        <v>1677790.25</v>
      </c>
      <c r="Q44" s="33">
        <f>SUM(Q43)</f>
        <v>0</v>
      </c>
      <c r="R44" s="33">
        <f>SUM(R43)</f>
        <v>12824.64</v>
      </c>
      <c r="S44" s="33">
        <f>SUM(S43)</f>
        <v>779385.11</v>
      </c>
      <c r="T44" s="33">
        <v>0</v>
      </c>
      <c r="U44" s="33"/>
      <c r="V44" s="33"/>
      <c r="W44" s="86"/>
    </row>
    <row r="45" spans="1:23" ht="18.75" customHeight="1" outlineLevel="1">
      <c r="A45" s="106"/>
      <c r="B45" s="122" t="s">
        <v>132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3"/>
    </row>
    <row r="46" spans="1:23" ht="18.75" customHeight="1" outlineLevel="2">
      <c r="A46" s="24">
        <f>A43+1</f>
        <v>29</v>
      </c>
      <c r="B46" s="24">
        <v>1</v>
      </c>
      <c r="C46" s="25" t="s">
        <v>133</v>
      </c>
      <c r="D46" s="25" t="s">
        <v>134</v>
      </c>
      <c r="E46" s="24">
        <v>1965</v>
      </c>
      <c r="F46" s="24" t="s">
        <v>184</v>
      </c>
      <c r="G46" s="26" t="s">
        <v>103</v>
      </c>
      <c r="H46" s="27">
        <v>2</v>
      </c>
      <c r="I46" s="28">
        <v>3</v>
      </c>
      <c r="J46" s="29">
        <v>577.3</v>
      </c>
      <c r="K46" s="29">
        <v>516.6</v>
      </c>
      <c r="L46" s="29">
        <v>0</v>
      </c>
      <c r="M46" s="28">
        <v>13</v>
      </c>
      <c r="N46" s="30">
        <f>'Приложение №2'!E46</f>
        <v>1018000</v>
      </c>
      <c r="O46" s="30">
        <v>0</v>
      </c>
      <c r="P46" s="30">
        <v>233996.23</v>
      </c>
      <c r="Q46" s="30">
        <v>0</v>
      </c>
      <c r="R46" s="30">
        <v>14878.08</v>
      </c>
      <c r="S46" s="30">
        <v>769125.69</v>
      </c>
      <c r="T46" s="30">
        <v>0</v>
      </c>
      <c r="U46" s="30">
        <v>2335.41</v>
      </c>
      <c r="V46" s="30">
        <v>2335.41</v>
      </c>
      <c r="W46" s="85">
        <v>2016</v>
      </c>
    </row>
    <row r="47" spans="1:23" ht="18.75" customHeight="1" outlineLevel="1">
      <c r="A47" s="106"/>
      <c r="B47" s="122" t="s">
        <v>52</v>
      </c>
      <c r="C47" s="122"/>
      <c r="D47" s="122"/>
      <c r="E47" s="106"/>
      <c r="F47" s="106"/>
      <c r="G47" s="106"/>
      <c r="H47" s="106"/>
      <c r="I47" s="31">
        <v>3</v>
      </c>
      <c r="J47" s="32">
        <v>577.3</v>
      </c>
      <c r="K47" s="32">
        <v>516.6</v>
      </c>
      <c r="L47" s="32">
        <v>0</v>
      </c>
      <c r="M47" s="31">
        <v>13</v>
      </c>
      <c r="N47" s="33">
        <f aca="true" t="shared" si="4" ref="N47:S47">SUM(N46)</f>
        <v>1018000</v>
      </c>
      <c r="O47" s="33">
        <f t="shared" si="4"/>
        <v>0</v>
      </c>
      <c r="P47" s="33">
        <f t="shared" si="4"/>
        <v>233996.23</v>
      </c>
      <c r="Q47" s="33">
        <f t="shared" si="4"/>
        <v>0</v>
      </c>
      <c r="R47" s="33">
        <f t="shared" si="4"/>
        <v>14878.08</v>
      </c>
      <c r="S47" s="33">
        <f t="shared" si="4"/>
        <v>769125.69</v>
      </c>
      <c r="T47" s="33">
        <v>0</v>
      </c>
      <c r="U47" s="33"/>
      <c r="V47" s="33"/>
      <c r="W47" s="86"/>
    </row>
    <row r="48" spans="1:23" ht="18.75" customHeight="1" outlineLevel="1">
      <c r="A48" s="106"/>
      <c r="B48" s="122" t="s">
        <v>522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3"/>
    </row>
    <row r="49" spans="1:23" ht="37.5" customHeight="1" outlineLevel="2">
      <c r="A49" s="24">
        <f>A46+1</f>
        <v>30</v>
      </c>
      <c r="B49" s="24">
        <v>1</v>
      </c>
      <c r="C49" s="25" t="s">
        <v>523</v>
      </c>
      <c r="D49" s="25" t="s">
        <v>524</v>
      </c>
      <c r="E49" s="24">
        <v>1965</v>
      </c>
      <c r="F49" s="24" t="s">
        <v>184</v>
      </c>
      <c r="G49" s="26" t="s">
        <v>103</v>
      </c>
      <c r="H49" s="27">
        <v>2</v>
      </c>
      <c r="I49" s="28">
        <v>2</v>
      </c>
      <c r="J49" s="29">
        <v>580.4</v>
      </c>
      <c r="K49" s="29">
        <v>273.9</v>
      </c>
      <c r="L49" s="29">
        <v>260</v>
      </c>
      <c r="M49" s="28">
        <v>19</v>
      </c>
      <c r="N49" s="30">
        <f>'Приложение №2'!E49</f>
        <v>1643085.0899999999</v>
      </c>
      <c r="O49" s="30">
        <v>0</v>
      </c>
      <c r="P49" s="30">
        <v>1315935.94</v>
      </c>
      <c r="Q49" s="30">
        <v>0</v>
      </c>
      <c r="R49" s="30">
        <v>26857.92</v>
      </c>
      <c r="S49" s="30">
        <v>300291.23</v>
      </c>
      <c r="T49" s="30">
        <v>0</v>
      </c>
      <c r="U49" s="30">
        <v>5135.03</v>
      </c>
      <c r="V49" s="30">
        <v>5135.03</v>
      </c>
      <c r="W49" s="85">
        <v>2016</v>
      </c>
    </row>
    <row r="50" spans="1:23" ht="18.75" customHeight="1" outlineLevel="1">
      <c r="A50" s="106"/>
      <c r="B50" s="122" t="s">
        <v>52</v>
      </c>
      <c r="C50" s="122"/>
      <c r="D50" s="122"/>
      <c r="E50" s="106"/>
      <c r="F50" s="106"/>
      <c r="G50" s="106"/>
      <c r="H50" s="106"/>
      <c r="I50" s="31">
        <v>2</v>
      </c>
      <c r="J50" s="32">
        <v>580.4</v>
      </c>
      <c r="K50" s="32">
        <v>273.9</v>
      </c>
      <c r="L50" s="32">
        <v>260</v>
      </c>
      <c r="M50" s="31">
        <v>19</v>
      </c>
      <c r="N50" s="33">
        <f aca="true" t="shared" si="5" ref="N50:S50">SUM(N49)</f>
        <v>1643085.0899999999</v>
      </c>
      <c r="O50" s="33">
        <f t="shared" si="5"/>
        <v>0</v>
      </c>
      <c r="P50" s="33">
        <f t="shared" si="5"/>
        <v>1315935.94</v>
      </c>
      <c r="Q50" s="33">
        <f t="shared" si="5"/>
        <v>0</v>
      </c>
      <c r="R50" s="33">
        <f t="shared" si="5"/>
        <v>26857.92</v>
      </c>
      <c r="S50" s="33">
        <f t="shared" si="5"/>
        <v>300291.23</v>
      </c>
      <c r="T50" s="33">
        <v>0</v>
      </c>
      <c r="U50" s="33"/>
      <c r="V50" s="33"/>
      <c r="W50" s="86"/>
    </row>
    <row r="51" spans="1:23" ht="18.75" customHeight="1" outlineLevel="1">
      <c r="A51" s="106"/>
      <c r="B51" s="122" t="s">
        <v>525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3"/>
    </row>
    <row r="52" spans="1:23" ht="18.75" customHeight="1" outlineLevel="2">
      <c r="A52" s="24">
        <f>A49+1</f>
        <v>31</v>
      </c>
      <c r="B52" s="24">
        <v>1</v>
      </c>
      <c r="C52" s="25" t="s">
        <v>526</v>
      </c>
      <c r="D52" s="25" t="s">
        <v>527</v>
      </c>
      <c r="E52" s="24">
        <v>1974</v>
      </c>
      <c r="F52" s="24" t="s">
        <v>184</v>
      </c>
      <c r="G52" s="26" t="s">
        <v>48</v>
      </c>
      <c r="H52" s="27">
        <v>4</v>
      </c>
      <c r="I52" s="28">
        <v>3</v>
      </c>
      <c r="J52" s="29">
        <v>2066.6</v>
      </c>
      <c r="K52" s="29">
        <v>1279.1</v>
      </c>
      <c r="L52" s="29">
        <v>787.5</v>
      </c>
      <c r="M52" s="28">
        <v>78</v>
      </c>
      <c r="N52" s="30">
        <f>'Приложение №2'!E52</f>
        <v>526565.74</v>
      </c>
      <c r="O52" s="30">
        <v>0</v>
      </c>
      <c r="P52" s="30">
        <v>357678.89</v>
      </c>
      <c r="Q52" s="30">
        <v>0</v>
      </c>
      <c r="R52" s="30">
        <v>104969.76</v>
      </c>
      <c r="S52" s="30">
        <v>63917.09</v>
      </c>
      <c r="T52" s="30">
        <v>0</v>
      </c>
      <c r="U52" s="30">
        <v>296.54</v>
      </c>
      <c r="V52" s="30">
        <v>296.54</v>
      </c>
      <c r="W52" s="85">
        <v>2016</v>
      </c>
    </row>
    <row r="53" spans="1:23" ht="18.75" customHeight="1" outlineLevel="1">
      <c r="A53" s="106"/>
      <c r="B53" s="122" t="s">
        <v>52</v>
      </c>
      <c r="C53" s="122"/>
      <c r="D53" s="122"/>
      <c r="E53" s="106"/>
      <c r="F53" s="106"/>
      <c r="G53" s="106"/>
      <c r="H53" s="106"/>
      <c r="I53" s="31">
        <v>9</v>
      </c>
      <c r="J53" s="32">
        <v>6371.1</v>
      </c>
      <c r="K53" s="32">
        <v>3980.4</v>
      </c>
      <c r="L53" s="32">
        <v>2390.7</v>
      </c>
      <c r="M53" s="31">
        <v>251</v>
      </c>
      <c r="N53" s="33">
        <f aca="true" t="shared" si="6" ref="N53:S53">SUM(N52:N52)</f>
        <v>526565.74</v>
      </c>
      <c r="O53" s="33">
        <f t="shared" si="6"/>
        <v>0</v>
      </c>
      <c r="P53" s="33">
        <f t="shared" si="6"/>
        <v>357678.89</v>
      </c>
      <c r="Q53" s="33">
        <f t="shared" si="6"/>
        <v>0</v>
      </c>
      <c r="R53" s="33">
        <f t="shared" si="6"/>
        <v>104969.76</v>
      </c>
      <c r="S53" s="33">
        <f t="shared" si="6"/>
        <v>63917.09</v>
      </c>
      <c r="T53" s="33">
        <v>0</v>
      </c>
      <c r="U53" s="33"/>
      <c r="V53" s="33"/>
      <c r="W53" s="86"/>
    </row>
    <row r="54" spans="1:23" ht="18.75" customHeight="1" outlineLevel="1">
      <c r="A54" s="106"/>
      <c r="B54" s="122" t="s">
        <v>135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3"/>
    </row>
    <row r="55" spans="1:23" ht="18.75" customHeight="1" outlineLevel="2">
      <c r="A55" s="24">
        <f>A52+1</f>
        <v>32</v>
      </c>
      <c r="B55" s="24">
        <v>1</v>
      </c>
      <c r="C55" s="25" t="s">
        <v>136</v>
      </c>
      <c r="D55" s="25" t="s">
        <v>528</v>
      </c>
      <c r="E55" s="24">
        <v>1975</v>
      </c>
      <c r="F55" s="24">
        <v>2016</v>
      </c>
      <c r="G55" s="26" t="s">
        <v>103</v>
      </c>
      <c r="H55" s="27">
        <v>2</v>
      </c>
      <c r="I55" s="28">
        <v>2</v>
      </c>
      <c r="J55" s="29">
        <v>514.68</v>
      </c>
      <c r="K55" s="29">
        <v>474.55</v>
      </c>
      <c r="L55" s="29">
        <v>0</v>
      </c>
      <c r="M55" s="28">
        <v>27</v>
      </c>
      <c r="N55" s="30">
        <f>'Приложение №2'!E55</f>
        <v>1589501.87294999</v>
      </c>
      <c r="O55" s="30">
        <v>0</v>
      </c>
      <c r="P55" s="30">
        <v>1589501.87294999</v>
      </c>
      <c r="Q55" s="30">
        <v>0</v>
      </c>
      <c r="R55" s="30">
        <v>0</v>
      </c>
      <c r="S55" s="30">
        <v>0</v>
      </c>
      <c r="T55" s="30">
        <v>0</v>
      </c>
      <c r="U55" s="30">
        <v>4187.16</v>
      </c>
      <c r="V55" s="30">
        <v>4187.16</v>
      </c>
      <c r="W55" s="85">
        <v>2016</v>
      </c>
    </row>
    <row r="56" spans="1:23" ht="18.75" customHeight="1" outlineLevel="2">
      <c r="A56" s="24">
        <f>A55+1</f>
        <v>33</v>
      </c>
      <c r="B56" s="24">
        <v>2</v>
      </c>
      <c r="C56" s="25" t="s">
        <v>529</v>
      </c>
      <c r="D56" s="25" t="s">
        <v>530</v>
      </c>
      <c r="E56" s="24">
        <v>1979</v>
      </c>
      <c r="F56" s="24" t="s">
        <v>184</v>
      </c>
      <c r="G56" s="26" t="s">
        <v>103</v>
      </c>
      <c r="H56" s="27">
        <v>2</v>
      </c>
      <c r="I56" s="28">
        <v>2</v>
      </c>
      <c r="J56" s="29">
        <v>571.6</v>
      </c>
      <c r="K56" s="29">
        <v>529.36</v>
      </c>
      <c r="L56" s="29">
        <v>0</v>
      </c>
      <c r="M56" s="28">
        <v>35</v>
      </c>
      <c r="N56" s="30">
        <f>'Приложение №2'!E56</f>
        <v>4942209.13</v>
      </c>
      <c r="O56" s="30">
        <v>0</v>
      </c>
      <c r="P56" s="30">
        <v>4392797.71</v>
      </c>
      <c r="Q56" s="30">
        <v>0</v>
      </c>
      <c r="R56" s="30">
        <v>15245.57</v>
      </c>
      <c r="S56" s="30">
        <v>534165.85</v>
      </c>
      <c r="T56" s="30">
        <v>0</v>
      </c>
      <c r="U56" s="30">
        <v>11717.55</v>
      </c>
      <c r="V56" s="30">
        <v>11717.55</v>
      </c>
      <c r="W56" s="85">
        <v>2016</v>
      </c>
    </row>
    <row r="57" spans="1:23" ht="18.75" customHeight="1" outlineLevel="1">
      <c r="A57" s="106"/>
      <c r="B57" s="122" t="s">
        <v>52</v>
      </c>
      <c r="C57" s="122"/>
      <c r="D57" s="122"/>
      <c r="E57" s="106"/>
      <c r="F57" s="106"/>
      <c r="G57" s="106"/>
      <c r="H57" s="106"/>
      <c r="I57" s="31">
        <v>4</v>
      </c>
      <c r="J57" s="32">
        <v>1086.28</v>
      </c>
      <c r="K57" s="32">
        <v>1003.91</v>
      </c>
      <c r="L57" s="32">
        <v>0</v>
      </c>
      <c r="M57" s="31">
        <v>62</v>
      </c>
      <c r="N57" s="33">
        <f aca="true" t="shared" si="7" ref="N57:S57">SUM(N55:N56)</f>
        <v>6531711.00294999</v>
      </c>
      <c r="O57" s="33">
        <f t="shared" si="7"/>
        <v>0</v>
      </c>
      <c r="P57" s="33">
        <f t="shared" si="7"/>
        <v>5982299.58294999</v>
      </c>
      <c r="Q57" s="33">
        <f t="shared" si="7"/>
        <v>0</v>
      </c>
      <c r="R57" s="33">
        <f t="shared" si="7"/>
        <v>15245.57</v>
      </c>
      <c r="S57" s="33">
        <f t="shared" si="7"/>
        <v>534165.85</v>
      </c>
      <c r="T57" s="33">
        <v>0</v>
      </c>
      <c r="U57" s="33"/>
      <c r="V57" s="33"/>
      <c r="W57" s="86"/>
    </row>
    <row r="58" spans="1:23" ht="18.75" customHeight="1" outlineLevel="1">
      <c r="A58" s="106"/>
      <c r="B58" s="122" t="s">
        <v>53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3"/>
    </row>
    <row r="59" spans="1:23" ht="18.75" customHeight="1" outlineLevel="2">
      <c r="A59" s="24">
        <f>A56+1</f>
        <v>34</v>
      </c>
      <c r="B59" s="24">
        <v>1</v>
      </c>
      <c r="C59" s="25" t="s">
        <v>54</v>
      </c>
      <c r="D59" s="25" t="s">
        <v>55</v>
      </c>
      <c r="E59" s="24">
        <v>1979</v>
      </c>
      <c r="F59" s="24">
        <v>2004</v>
      </c>
      <c r="G59" s="26" t="s">
        <v>48</v>
      </c>
      <c r="H59" s="27">
        <v>3</v>
      </c>
      <c r="I59" s="28">
        <v>2</v>
      </c>
      <c r="J59" s="29">
        <v>1745.2</v>
      </c>
      <c r="K59" s="29">
        <v>1453.9</v>
      </c>
      <c r="L59" s="29">
        <v>0</v>
      </c>
      <c r="M59" s="28">
        <v>106</v>
      </c>
      <c r="N59" s="30">
        <f>'Приложение №2'!E59</f>
        <v>271603.06</v>
      </c>
      <c r="O59" s="30">
        <v>0</v>
      </c>
      <c r="P59" s="30">
        <v>64975.42</v>
      </c>
      <c r="Q59" s="30">
        <v>0</v>
      </c>
      <c r="R59" s="30">
        <v>48851.04</v>
      </c>
      <c r="S59" s="30">
        <v>157776.6</v>
      </c>
      <c r="T59" s="30">
        <v>0</v>
      </c>
      <c r="U59" s="30">
        <v>186.81</v>
      </c>
      <c r="V59" s="30">
        <v>186.81</v>
      </c>
      <c r="W59" s="85">
        <v>2016</v>
      </c>
    </row>
    <row r="60" spans="1:23" ht="18.75" customHeight="1" outlineLevel="2">
      <c r="A60" s="24">
        <f aca="true" t="shared" si="8" ref="A60:B75">A59+1</f>
        <v>35</v>
      </c>
      <c r="B60" s="24">
        <f t="shared" si="8"/>
        <v>2</v>
      </c>
      <c r="C60" s="25" t="s">
        <v>54</v>
      </c>
      <c r="D60" s="25" t="s">
        <v>531</v>
      </c>
      <c r="E60" s="24">
        <v>1977</v>
      </c>
      <c r="F60" s="24" t="s">
        <v>184</v>
      </c>
      <c r="G60" s="26" t="s">
        <v>103</v>
      </c>
      <c r="H60" s="27">
        <v>2</v>
      </c>
      <c r="I60" s="28">
        <v>2</v>
      </c>
      <c r="J60" s="29">
        <v>310.4</v>
      </c>
      <c r="K60" s="29">
        <v>267.2</v>
      </c>
      <c r="L60" s="29">
        <v>0</v>
      </c>
      <c r="M60" s="28">
        <v>11</v>
      </c>
      <c r="N60" s="30">
        <f>'Приложение №2'!E60</f>
        <v>1824749.29</v>
      </c>
      <c r="O60" s="30">
        <v>0</v>
      </c>
      <c r="P60" s="30">
        <v>1046789.91</v>
      </c>
      <c r="Q60" s="30">
        <v>0</v>
      </c>
      <c r="R60" s="30">
        <v>7695.36</v>
      </c>
      <c r="S60" s="30">
        <v>770264.02</v>
      </c>
      <c r="T60" s="30">
        <v>0</v>
      </c>
      <c r="U60" s="30">
        <v>7402.7</v>
      </c>
      <c r="V60" s="30">
        <v>7402.7</v>
      </c>
      <c r="W60" s="85">
        <v>2016</v>
      </c>
    </row>
    <row r="61" spans="1:23" ht="18.75" customHeight="1" outlineLevel="2">
      <c r="A61" s="24">
        <f t="shared" si="8"/>
        <v>36</v>
      </c>
      <c r="B61" s="24">
        <f t="shared" si="8"/>
        <v>3</v>
      </c>
      <c r="C61" s="25" t="s">
        <v>54</v>
      </c>
      <c r="D61" s="25" t="s">
        <v>532</v>
      </c>
      <c r="E61" s="24">
        <v>1968</v>
      </c>
      <c r="F61" s="24" t="s">
        <v>184</v>
      </c>
      <c r="G61" s="26" t="s">
        <v>48</v>
      </c>
      <c r="H61" s="27">
        <v>3</v>
      </c>
      <c r="I61" s="28">
        <v>4</v>
      </c>
      <c r="J61" s="29">
        <v>2124.89</v>
      </c>
      <c r="K61" s="29">
        <v>1965.7</v>
      </c>
      <c r="L61" s="29">
        <v>0</v>
      </c>
      <c r="M61" s="28">
        <v>148</v>
      </c>
      <c r="N61" s="30">
        <f>'Приложение №2'!E61</f>
        <v>11274680.08</v>
      </c>
      <c r="O61" s="30">
        <v>0</v>
      </c>
      <c r="P61" s="30">
        <v>4855439.88</v>
      </c>
      <c r="Q61" s="30">
        <v>0</v>
      </c>
      <c r="R61" s="30">
        <v>59315.73</v>
      </c>
      <c r="S61" s="30">
        <v>6359924.47</v>
      </c>
      <c r="T61" s="30">
        <v>0</v>
      </c>
      <c r="U61" s="30">
        <v>8497.61</v>
      </c>
      <c r="V61" s="30">
        <v>8497.61</v>
      </c>
      <c r="W61" s="85">
        <v>2016</v>
      </c>
    </row>
    <row r="62" spans="1:23" ht="18.75" customHeight="1" outlineLevel="2">
      <c r="A62" s="24">
        <f t="shared" si="8"/>
        <v>37</v>
      </c>
      <c r="B62" s="24">
        <f t="shared" si="8"/>
        <v>4</v>
      </c>
      <c r="C62" s="25" t="s">
        <v>54</v>
      </c>
      <c r="D62" s="25" t="s">
        <v>533</v>
      </c>
      <c r="E62" s="24">
        <v>1980</v>
      </c>
      <c r="F62" s="24" t="s">
        <v>184</v>
      </c>
      <c r="G62" s="26" t="s">
        <v>103</v>
      </c>
      <c r="H62" s="27">
        <v>2</v>
      </c>
      <c r="I62" s="28">
        <v>2</v>
      </c>
      <c r="J62" s="29">
        <v>1175</v>
      </c>
      <c r="K62" s="29">
        <v>993.1</v>
      </c>
      <c r="L62" s="29">
        <v>0</v>
      </c>
      <c r="M62" s="28">
        <v>57</v>
      </c>
      <c r="N62" s="30">
        <f>'Приложение №2'!E62</f>
        <v>4697538.54</v>
      </c>
      <c r="O62" s="30">
        <v>0</v>
      </c>
      <c r="P62" s="30">
        <v>2734096</v>
      </c>
      <c r="Q62" s="30">
        <v>0</v>
      </c>
      <c r="R62" s="30">
        <v>26055.3</v>
      </c>
      <c r="S62" s="30">
        <v>1937387.23</v>
      </c>
      <c r="T62" s="30">
        <v>0</v>
      </c>
      <c r="U62" s="30">
        <v>8036.33</v>
      </c>
      <c r="V62" s="30">
        <v>8036.33</v>
      </c>
      <c r="W62" s="85">
        <v>2016</v>
      </c>
    </row>
    <row r="63" spans="1:23" ht="18.75" customHeight="1" outlineLevel="2">
      <c r="A63" s="24">
        <f t="shared" si="8"/>
        <v>38</v>
      </c>
      <c r="B63" s="24">
        <f t="shared" si="8"/>
        <v>5</v>
      </c>
      <c r="C63" s="25" t="s">
        <v>54</v>
      </c>
      <c r="D63" s="25" t="s">
        <v>141</v>
      </c>
      <c r="E63" s="24">
        <v>1984</v>
      </c>
      <c r="F63" s="24" t="s">
        <v>184</v>
      </c>
      <c r="G63" s="26" t="s">
        <v>103</v>
      </c>
      <c r="H63" s="27">
        <v>2</v>
      </c>
      <c r="I63" s="28">
        <v>1</v>
      </c>
      <c r="J63" s="29">
        <v>581.8</v>
      </c>
      <c r="K63" s="29">
        <v>546.8</v>
      </c>
      <c r="L63" s="29">
        <v>0</v>
      </c>
      <c r="M63" s="28">
        <v>41</v>
      </c>
      <c r="N63" s="30">
        <f>'Приложение №2'!E63</f>
        <v>3854503.18</v>
      </c>
      <c r="O63" s="30">
        <v>0</v>
      </c>
      <c r="P63" s="30">
        <v>2830010.29</v>
      </c>
      <c r="Q63" s="30">
        <v>0</v>
      </c>
      <c r="R63" s="30">
        <v>12601.02</v>
      </c>
      <c r="S63" s="30">
        <v>1011891.87</v>
      </c>
      <c r="T63" s="30">
        <v>0</v>
      </c>
      <c r="U63" s="30">
        <v>11171.3</v>
      </c>
      <c r="V63" s="30">
        <v>11171.3</v>
      </c>
      <c r="W63" s="85">
        <v>2016</v>
      </c>
    </row>
    <row r="64" spans="1:23" ht="18.75" customHeight="1" outlineLevel="2">
      <c r="A64" s="24">
        <f t="shared" si="8"/>
        <v>39</v>
      </c>
      <c r="B64" s="24">
        <f t="shared" si="8"/>
        <v>6</v>
      </c>
      <c r="C64" s="25" t="s">
        <v>54</v>
      </c>
      <c r="D64" s="25" t="s">
        <v>142</v>
      </c>
      <c r="E64" s="24">
        <v>1981</v>
      </c>
      <c r="F64" s="24" t="s">
        <v>184</v>
      </c>
      <c r="G64" s="26" t="s">
        <v>103</v>
      </c>
      <c r="H64" s="27">
        <v>1</v>
      </c>
      <c r="I64" s="28">
        <v>1</v>
      </c>
      <c r="J64" s="29">
        <v>167.1</v>
      </c>
      <c r="K64" s="29">
        <v>116.4</v>
      </c>
      <c r="L64" s="29">
        <v>0</v>
      </c>
      <c r="M64" s="28">
        <v>17</v>
      </c>
      <c r="N64" s="30">
        <f>'Приложение №2'!E64</f>
        <v>1482357.4500000002</v>
      </c>
      <c r="O64" s="30">
        <v>0</v>
      </c>
      <c r="P64" s="30">
        <v>1060093.88</v>
      </c>
      <c r="Q64" s="30">
        <v>0</v>
      </c>
      <c r="R64" s="30">
        <v>3283.06</v>
      </c>
      <c r="S64" s="30">
        <v>418980.51</v>
      </c>
      <c r="T64" s="30">
        <v>0</v>
      </c>
      <c r="U64" s="30">
        <v>19616.75</v>
      </c>
      <c r="V64" s="30">
        <v>19616.75</v>
      </c>
      <c r="W64" s="85">
        <v>2016</v>
      </c>
    </row>
    <row r="65" spans="1:23" ht="18.75" customHeight="1" outlineLevel="2">
      <c r="A65" s="24">
        <f t="shared" si="8"/>
        <v>40</v>
      </c>
      <c r="B65" s="24">
        <f t="shared" si="8"/>
        <v>7</v>
      </c>
      <c r="C65" s="25" t="s">
        <v>54</v>
      </c>
      <c r="D65" s="25" t="s">
        <v>534</v>
      </c>
      <c r="E65" s="24">
        <v>1987</v>
      </c>
      <c r="F65" s="24" t="s">
        <v>184</v>
      </c>
      <c r="G65" s="26" t="s">
        <v>59</v>
      </c>
      <c r="H65" s="27">
        <v>5</v>
      </c>
      <c r="I65" s="28">
        <v>2</v>
      </c>
      <c r="J65" s="29">
        <v>3109.3</v>
      </c>
      <c r="K65" s="29">
        <v>2309.3</v>
      </c>
      <c r="L65" s="29">
        <v>0</v>
      </c>
      <c r="M65" s="28">
        <v>324</v>
      </c>
      <c r="N65" s="30">
        <f>'Приложение №2'!E65</f>
        <v>664230.28</v>
      </c>
      <c r="O65" s="30">
        <v>0</v>
      </c>
      <c r="P65" s="30">
        <v>534542.47846711</v>
      </c>
      <c r="Q65" s="30"/>
      <c r="R65" s="30">
        <v>31751.25084702055</v>
      </c>
      <c r="S65" s="30">
        <v>97936.55068586947</v>
      </c>
      <c r="T65" s="30">
        <v>0</v>
      </c>
      <c r="U65" s="30">
        <v>2792.28</v>
      </c>
      <c r="V65" s="30">
        <v>2792.28</v>
      </c>
      <c r="W65" s="85">
        <v>2016</v>
      </c>
    </row>
    <row r="66" spans="1:23" ht="18.75" customHeight="1" outlineLevel="2">
      <c r="A66" s="24">
        <f t="shared" si="8"/>
        <v>41</v>
      </c>
      <c r="B66" s="24">
        <f t="shared" si="8"/>
        <v>8</v>
      </c>
      <c r="C66" s="25" t="s">
        <v>54</v>
      </c>
      <c r="D66" s="25" t="s">
        <v>535</v>
      </c>
      <c r="E66" s="24">
        <v>1987</v>
      </c>
      <c r="F66" s="24" t="s">
        <v>184</v>
      </c>
      <c r="G66" s="26" t="s">
        <v>59</v>
      </c>
      <c r="H66" s="27">
        <v>5</v>
      </c>
      <c r="I66" s="28">
        <v>2</v>
      </c>
      <c r="J66" s="29">
        <v>3556.8</v>
      </c>
      <c r="K66" s="29">
        <v>2756.8</v>
      </c>
      <c r="L66" s="29">
        <v>0</v>
      </c>
      <c r="M66" s="28">
        <v>296</v>
      </c>
      <c r="N66" s="30">
        <f>'Приложение №2'!E66</f>
        <v>678485.5</v>
      </c>
      <c r="O66" s="30">
        <v>0</v>
      </c>
      <c r="P66" s="30">
        <v>582087.041199607</v>
      </c>
      <c r="Q66" s="30"/>
      <c r="R66" s="30">
        <v>28805.180151963774</v>
      </c>
      <c r="S66" s="30">
        <v>67593.27864842908</v>
      </c>
      <c r="T66" s="30">
        <v>0</v>
      </c>
      <c r="U66" s="30">
        <v>2792.28</v>
      </c>
      <c r="V66" s="30">
        <v>2792.28</v>
      </c>
      <c r="W66" s="85">
        <v>2016</v>
      </c>
    </row>
    <row r="67" spans="1:23" ht="18.75" customHeight="1" outlineLevel="2">
      <c r="A67" s="24">
        <f t="shared" si="8"/>
        <v>42</v>
      </c>
      <c r="B67" s="24">
        <f t="shared" si="8"/>
        <v>9</v>
      </c>
      <c r="C67" s="25" t="s">
        <v>54</v>
      </c>
      <c r="D67" s="25" t="s">
        <v>536</v>
      </c>
      <c r="E67" s="24">
        <v>1988</v>
      </c>
      <c r="F67" s="24" t="s">
        <v>184</v>
      </c>
      <c r="G67" s="26" t="s">
        <v>59</v>
      </c>
      <c r="H67" s="27">
        <v>5</v>
      </c>
      <c r="I67" s="28">
        <v>1</v>
      </c>
      <c r="J67" s="29">
        <v>2917.7</v>
      </c>
      <c r="K67" s="29">
        <v>2817.7</v>
      </c>
      <c r="L67" s="29">
        <v>0</v>
      </c>
      <c r="M67" s="28">
        <v>280</v>
      </c>
      <c r="N67" s="30">
        <f>'Приложение №2'!E67</f>
        <v>762773.22</v>
      </c>
      <c r="O67" s="30">
        <v>0</v>
      </c>
      <c r="P67" s="30">
        <v>655150.218864646</v>
      </c>
      <c r="Q67" s="30"/>
      <c r="R67" s="30">
        <v>32685.258710745085</v>
      </c>
      <c r="S67" s="30">
        <v>74937.74242460889</v>
      </c>
      <c r="T67" s="30">
        <v>0</v>
      </c>
      <c r="U67" s="30">
        <v>2792.28</v>
      </c>
      <c r="V67" s="30">
        <v>2792.28</v>
      </c>
      <c r="W67" s="85">
        <v>2016</v>
      </c>
    </row>
    <row r="68" spans="1:23" ht="18.75" customHeight="1" outlineLevel="2">
      <c r="A68" s="24">
        <f t="shared" si="8"/>
        <v>43</v>
      </c>
      <c r="B68" s="24">
        <f t="shared" si="8"/>
        <v>10</v>
      </c>
      <c r="C68" s="25" t="s">
        <v>54</v>
      </c>
      <c r="D68" s="25" t="s">
        <v>143</v>
      </c>
      <c r="E68" s="24">
        <v>1981</v>
      </c>
      <c r="F68" s="24" t="s">
        <v>184</v>
      </c>
      <c r="G68" s="26" t="s">
        <v>103</v>
      </c>
      <c r="H68" s="27">
        <v>2</v>
      </c>
      <c r="I68" s="28">
        <v>1</v>
      </c>
      <c r="J68" s="29">
        <v>683.37</v>
      </c>
      <c r="K68" s="29">
        <v>633.37</v>
      </c>
      <c r="L68" s="29">
        <v>0</v>
      </c>
      <c r="M68" s="28">
        <v>36</v>
      </c>
      <c r="N68" s="30">
        <f>'Приложение №2'!E68</f>
        <v>640478.94</v>
      </c>
      <c r="O68" s="30">
        <v>0</v>
      </c>
      <c r="P68" s="30">
        <v>244261.88</v>
      </c>
      <c r="Q68" s="30">
        <v>0</v>
      </c>
      <c r="R68" s="30">
        <v>18241.07</v>
      </c>
      <c r="S68" s="30">
        <v>377975.99</v>
      </c>
      <c r="T68" s="30">
        <v>0</v>
      </c>
      <c r="U68" s="30">
        <v>2241.41</v>
      </c>
      <c r="V68" s="30">
        <v>2241.41</v>
      </c>
      <c r="W68" s="85">
        <v>2016</v>
      </c>
    </row>
    <row r="69" spans="1:23" ht="18.75" customHeight="1" outlineLevel="2">
      <c r="A69" s="24">
        <f t="shared" si="8"/>
        <v>44</v>
      </c>
      <c r="B69" s="24">
        <f t="shared" si="8"/>
        <v>11</v>
      </c>
      <c r="C69" s="25" t="s">
        <v>54</v>
      </c>
      <c r="D69" s="25" t="s">
        <v>144</v>
      </c>
      <c r="E69" s="24">
        <v>1966</v>
      </c>
      <c r="F69" s="24" t="s">
        <v>184</v>
      </c>
      <c r="G69" s="26" t="s">
        <v>103</v>
      </c>
      <c r="H69" s="27">
        <v>2</v>
      </c>
      <c r="I69" s="28">
        <v>1</v>
      </c>
      <c r="J69" s="29">
        <v>1070.5</v>
      </c>
      <c r="K69" s="29">
        <v>914.4</v>
      </c>
      <c r="L69" s="29">
        <v>0</v>
      </c>
      <c r="M69" s="28">
        <v>73</v>
      </c>
      <c r="N69" s="30">
        <f>'Приложение №2'!E69</f>
        <v>5592331.4399999995</v>
      </c>
      <c r="O69" s="30">
        <v>0</v>
      </c>
      <c r="P69" s="30">
        <v>3321513.55</v>
      </c>
      <c r="Q69" s="30">
        <v>0</v>
      </c>
      <c r="R69" s="30">
        <v>25430.2</v>
      </c>
      <c r="S69" s="30">
        <v>2245387.69</v>
      </c>
      <c r="T69" s="30">
        <v>0</v>
      </c>
      <c r="U69" s="30">
        <v>11768.15</v>
      </c>
      <c r="V69" s="30">
        <v>11768.15</v>
      </c>
      <c r="W69" s="85">
        <v>2016</v>
      </c>
    </row>
    <row r="70" spans="1:23" ht="18.75" customHeight="1" outlineLevel="2">
      <c r="A70" s="24">
        <f t="shared" si="8"/>
        <v>45</v>
      </c>
      <c r="B70" s="24">
        <f t="shared" si="8"/>
        <v>12</v>
      </c>
      <c r="C70" s="25" t="s">
        <v>54</v>
      </c>
      <c r="D70" s="25" t="s">
        <v>145</v>
      </c>
      <c r="E70" s="24">
        <v>1972</v>
      </c>
      <c r="F70" s="24" t="s">
        <v>184</v>
      </c>
      <c r="G70" s="26" t="s">
        <v>103</v>
      </c>
      <c r="H70" s="27">
        <v>2</v>
      </c>
      <c r="I70" s="28">
        <v>2</v>
      </c>
      <c r="J70" s="29">
        <v>569.8</v>
      </c>
      <c r="K70" s="29">
        <v>543.5</v>
      </c>
      <c r="L70" s="29">
        <v>0</v>
      </c>
      <c r="M70" s="28">
        <v>33</v>
      </c>
      <c r="N70" s="30">
        <f>'Приложение №2'!E70</f>
        <v>4162336.42</v>
      </c>
      <c r="O70" s="30">
        <v>0</v>
      </c>
      <c r="P70" s="30">
        <v>2454831.41</v>
      </c>
      <c r="Q70" s="30">
        <v>0</v>
      </c>
      <c r="R70" s="30">
        <v>15232.6</v>
      </c>
      <c r="S70" s="30">
        <v>1692272.41</v>
      </c>
      <c r="T70" s="30">
        <v>0</v>
      </c>
      <c r="U70" s="30">
        <v>12028.29</v>
      </c>
      <c r="V70" s="30">
        <v>12028.29</v>
      </c>
      <c r="W70" s="85">
        <v>2016</v>
      </c>
    </row>
    <row r="71" spans="1:23" ht="18.75" customHeight="1" outlineLevel="2">
      <c r="A71" s="24">
        <f t="shared" si="8"/>
        <v>46</v>
      </c>
      <c r="B71" s="24">
        <f t="shared" si="8"/>
        <v>13</v>
      </c>
      <c r="C71" s="25" t="s">
        <v>54</v>
      </c>
      <c r="D71" s="25" t="s">
        <v>146</v>
      </c>
      <c r="E71" s="24">
        <v>1969</v>
      </c>
      <c r="F71" s="24">
        <v>2015</v>
      </c>
      <c r="G71" s="26" t="s">
        <v>103</v>
      </c>
      <c r="H71" s="27">
        <v>2</v>
      </c>
      <c r="I71" s="28">
        <v>1</v>
      </c>
      <c r="J71" s="29">
        <v>854.4</v>
      </c>
      <c r="K71" s="29">
        <v>638.4</v>
      </c>
      <c r="L71" s="29">
        <v>0</v>
      </c>
      <c r="M71" s="28">
        <v>57</v>
      </c>
      <c r="N71" s="30">
        <f>'Приложение №2'!E71</f>
        <v>2426170.1</v>
      </c>
      <c r="O71" s="30">
        <v>0</v>
      </c>
      <c r="P71" s="30">
        <v>2031829.19</v>
      </c>
      <c r="Q71" s="30">
        <v>0</v>
      </c>
      <c r="R71" s="30">
        <v>18385.92</v>
      </c>
      <c r="S71" s="30">
        <v>375954.99</v>
      </c>
      <c r="T71" s="30">
        <v>0</v>
      </c>
      <c r="U71" s="30">
        <v>5376.38</v>
      </c>
      <c r="V71" s="30">
        <v>5376.38</v>
      </c>
      <c r="W71" s="85">
        <v>2016</v>
      </c>
    </row>
    <row r="72" spans="1:23" ht="18.75" customHeight="1" outlineLevel="2">
      <c r="A72" s="24">
        <f t="shared" si="8"/>
        <v>47</v>
      </c>
      <c r="B72" s="24">
        <f t="shared" si="8"/>
        <v>14</v>
      </c>
      <c r="C72" s="25" t="s">
        <v>54</v>
      </c>
      <c r="D72" s="25" t="s">
        <v>147</v>
      </c>
      <c r="E72" s="24">
        <v>1965</v>
      </c>
      <c r="F72" s="24" t="s">
        <v>184</v>
      </c>
      <c r="G72" s="26" t="s">
        <v>103</v>
      </c>
      <c r="H72" s="27">
        <v>2</v>
      </c>
      <c r="I72" s="28">
        <v>2</v>
      </c>
      <c r="J72" s="29">
        <v>559.8</v>
      </c>
      <c r="K72" s="29">
        <v>511.4</v>
      </c>
      <c r="L72" s="29">
        <v>0</v>
      </c>
      <c r="M72" s="28">
        <v>41</v>
      </c>
      <c r="N72" s="30">
        <f>'Приложение №2'!E72</f>
        <v>2509984.92</v>
      </c>
      <c r="O72" s="30">
        <v>0</v>
      </c>
      <c r="P72" s="30">
        <v>1795011.82</v>
      </c>
      <c r="Q72" s="30">
        <v>0</v>
      </c>
      <c r="R72" s="30">
        <v>14728.32</v>
      </c>
      <c r="S72" s="30">
        <v>700244.78</v>
      </c>
      <c r="T72" s="30">
        <v>0</v>
      </c>
      <c r="U72" s="30">
        <v>7402.7</v>
      </c>
      <c r="V72" s="30">
        <v>7402.7</v>
      </c>
      <c r="W72" s="85">
        <v>2016</v>
      </c>
    </row>
    <row r="73" spans="1:23" ht="18.75" customHeight="1" outlineLevel="2">
      <c r="A73" s="24">
        <f t="shared" si="8"/>
        <v>48</v>
      </c>
      <c r="B73" s="24">
        <f t="shared" si="8"/>
        <v>15</v>
      </c>
      <c r="C73" s="25" t="s">
        <v>54</v>
      </c>
      <c r="D73" s="25" t="s">
        <v>537</v>
      </c>
      <c r="E73" s="24">
        <v>1967</v>
      </c>
      <c r="F73" s="24" t="s">
        <v>184</v>
      </c>
      <c r="G73" s="26" t="s">
        <v>103</v>
      </c>
      <c r="H73" s="27">
        <v>2</v>
      </c>
      <c r="I73" s="28">
        <v>2</v>
      </c>
      <c r="J73" s="29">
        <v>556.2</v>
      </c>
      <c r="K73" s="29">
        <v>508.6</v>
      </c>
      <c r="L73" s="29">
        <v>0</v>
      </c>
      <c r="M73" s="28">
        <v>38</v>
      </c>
      <c r="N73" s="30">
        <f>'Приложение №2'!E73</f>
        <v>3357801.8600000003</v>
      </c>
      <c r="O73" s="30">
        <v>0</v>
      </c>
      <c r="P73" s="30">
        <v>2156508.12</v>
      </c>
      <c r="Q73" s="30">
        <v>0</v>
      </c>
      <c r="R73" s="30">
        <v>14647.68</v>
      </c>
      <c r="S73" s="30">
        <v>1186646.06</v>
      </c>
      <c r="T73" s="30">
        <v>0</v>
      </c>
      <c r="U73" s="30">
        <v>9547.7</v>
      </c>
      <c r="V73" s="30">
        <v>9547.7</v>
      </c>
      <c r="W73" s="85">
        <v>2016</v>
      </c>
    </row>
    <row r="74" spans="1:23" ht="18.75" customHeight="1" outlineLevel="2">
      <c r="A74" s="24">
        <f t="shared" si="8"/>
        <v>49</v>
      </c>
      <c r="B74" s="24">
        <f t="shared" si="8"/>
        <v>16</v>
      </c>
      <c r="C74" s="25" t="s">
        <v>54</v>
      </c>
      <c r="D74" s="25" t="s">
        <v>148</v>
      </c>
      <c r="E74" s="24">
        <v>1964</v>
      </c>
      <c r="F74" s="24" t="s">
        <v>184</v>
      </c>
      <c r="G74" s="26" t="s">
        <v>103</v>
      </c>
      <c r="H74" s="27">
        <v>2</v>
      </c>
      <c r="I74" s="28">
        <v>2</v>
      </c>
      <c r="J74" s="29">
        <v>665.5</v>
      </c>
      <c r="K74" s="29">
        <v>605.5</v>
      </c>
      <c r="L74" s="29">
        <v>0</v>
      </c>
      <c r="M74" s="28">
        <v>37</v>
      </c>
      <c r="N74" s="30">
        <f>'Приложение №2'!E74</f>
        <v>3885027.04</v>
      </c>
      <c r="O74" s="30">
        <v>0</v>
      </c>
      <c r="P74" s="30">
        <v>2485339.3</v>
      </c>
      <c r="Q74" s="30">
        <v>0</v>
      </c>
      <c r="R74" s="30">
        <v>16765.81</v>
      </c>
      <c r="S74" s="30">
        <v>1382921.93</v>
      </c>
      <c r="T74" s="30">
        <v>0</v>
      </c>
      <c r="U74" s="30">
        <v>9383.97</v>
      </c>
      <c r="V74" s="30">
        <v>9383.97</v>
      </c>
      <c r="W74" s="85">
        <v>2016</v>
      </c>
    </row>
    <row r="75" spans="1:23" ht="18.75" customHeight="1" outlineLevel="2">
      <c r="A75" s="24">
        <f t="shared" si="8"/>
        <v>50</v>
      </c>
      <c r="B75" s="24">
        <f t="shared" si="8"/>
        <v>17</v>
      </c>
      <c r="C75" s="25" t="s">
        <v>54</v>
      </c>
      <c r="D75" s="25" t="s">
        <v>149</v>
      </c>
      <c r="E75" s="24">
        <v>1963</v>
      </c>
      <c r="F75" s="24">
        <v>2015</v>
      </c>
      <c r="G75" s="26" t="s">
        <v>103</v>
      </c>
      <c r="H75" s="27">
        <v>2</v>
      </c>
      <c r="I75" s="28">
        <v>2</v>
      </c>
      <c r="J75" s="29">
        <v>655.5</v>
      </c>
      <c r="K75" s="29">
        <v>595.1</v>
      </c>
      <c r="L75" s="29">
        <v>0</v>
      </c>
      <c r="M75" s="28">
        <v>37</v>
      </c>
      <c r="N75" s="30">
        <f>'Приложение №2'!E75</f>
        <v>2657437.1799999997</v>
      </c>
      <c r="O75" s="30">
        <v>0</v>
      </c>
      <c r="P75" s="30">
        <v>1708313.49</v>
      </c>
      <c r="Q75" s="30">
        <v>0</v>
      </c>
      <c r="R75" s="30">
        <v>16524.6</v>
      </c>
      <c r="S75" s="30">
        <v>932599.09</v>
      </c>
      <c r="T75" s="30">
        <v>0</v>
      </c>
      <c r="U75" s="30">
        <v>8787.12</v>
      </c>
      <c r="V75" s="30">
        <v>8787.12</v>
      </c>
      <c r="W75" s="85">
        <v>2016</v>
      </c>
    </row>
    <row r="76" spans="1:23" ht="18.75" customHeight="1" outlineLevel="2">
      <c r="A76" s="24">
        <f aca="true" t="shared" si="9" ref="A76:B91">A75+1</f>
        <v>51</v>
      </c>
      <c r="B76" s="24">
        <f t="shared" si="9"/>
        <v>18</v>
      </c>
      <c r="C76" s="25" t="s">
        <v>54</v>
      </c>
      <c r="D76" s="25" t="s">
        <v>538</v>
      </c>
      <c r="E76" s="24">
        <v>1972</v>
      </c>
      <c r="F76" s="24" t="s">
        <v>184</v>
      </c>
      <c r="G76" s="26" t="s">
        <v>103</v>
      </c>
      <c r="H76" s="27">
        <v>2</v>
      </c>
      <c r="I76" s="28">
        <v>2</v>
      </c>
      <c r="J76" s="29">
        <v>509.4</v>
      </c>
      <c r="K76" s="29">
        <v>469.6</v>
      </c>
      <c r="L76" s="29">
        <v>0</v>
      </c>
      <c r="M76" s="28">
        <v>23</v>
      </c>
      <c r="N76" s="30">
        <f>'Приложение №2'!E76</f>
        <v>1127640.4</v>
      </c>
      <c r="O76" s="30">
        <v>0</v>
      </c>
      <c r="P76" s="30">
        <v>1107640.4</v>
      </c>
      <c r="Q76" s="30">
        <v>0</v>
      </c>
      <c r="R76" s="30">
        <v>10113.16</v>
      </c>
      <c r="S76" s="30">
        <v>9886.84</v>
      </c>
      <c r="T76" s="30">
        <v>0</v>
      </c>
      <c r="U76" s="30">
        <v>4007.59</v>
      </c>
      <c r="V76" s="30">
        <v>4007.59</v>
      </c>
      <c r="W76" s="85">
        <v>2016</v>
      </c>
    </row>
    <row r="77" spans="1:23" ht="18.75" customHeight="1" outlineLevel="2">
      <c r="A77" s="24">
        <f t="shared" si="9"/>
        <v>52</v>
      </c>
      <c r="B77" s="24">
        <f t="shared" si="9"/>
        <v>19</v>
      </c>
      <c r="C77" s="25" t="s">
        <v>54</v>
      </c>
      <c r="D77" s="25" t="s">
        <v>150</v>
      </c>
      <c r="E77" s="24">
        <v>1961</v>
      </c>
      <c r="F77" s="24" t="s">
        <v>184</v>
      </c>
      <c r="G77" s="26" t="s">
        <v>103</v>
      </c>
      <c r="H77" s="27">
        <v>2</v>
      </c>
      <c r="I77" s="28">
        <v>2</v>
      </c>
      <c r="J77" s="29">
        <v>547.2</v>
      </c>
      <c r="K77" s="29">
        <v>501.5</v>
      </c>
      <c r="L77" s="29">
        <v>0</v>
      </c>
      <c r="M77" s="28">
        <v>36</v>
      </c>
      <c r="N77" s="30">
        <f>'Приложение №2'!E77</f>
        <v>1434556.6800000002</v>
      </c>
      <c r="O77" s="30">
        <v>0</v>
      </c>
      <c r="P77" s="30">
        <v>972448.74</v>
      </c>
      <c r="Q77" s="30">
        <v>0</v>
      </c>
      <c r="R77" s="30">
        <v>12545.14</v>
      </c>
      <c r="S77" s="30">
        <v>449562.8</v>
      </c>
      <c r="T77" s="30">
        <v>0</v>
      </c>
      <c r="U77" s="30">
        <v>5376.38</v>
      </c>
      <c r="V77" s="30">
        <v>5376.38</v>
      </c>
      <c r="W77" s="85">
        <v>2016</v>
      </c>
    </row>
    <row r="78" spans="1:23" ht="18.75" customHeight="1" outlineLevel="2">
      <c r="A78" s="24">
        <f t="shared" si="9"/>
        <v>53</v>
      </c>
      <c r="B78" s="24">
        <f t="shared" si="9"/>
        <v>20</v>
      </c>
      <c r="C78" s="25" t="s">
        <v>54</v>
      </c>
      <c r="D78" s="25" t="s">
        <v>539</v>
      </c>
      <c r="E78" s="24">
        <v>1962</v>
      </c>
      <c r="F78" s="24" t="s">
        <v>184</v>
      </c>
      <c r="G78" s="26" t="s">
        <v>103</v>
      </c>
      <c r="H78" s="27">
        <v>2</v>
      </c>
      <c r="I78" s="28">
        <v>2</v>
      </c>
      <c r="J78" s="29">
        <v>548.8</v>
      </c>
      <c r="K78" s="29">
        <v>502</v>
      </c>
      <c r="L78" s="29">
        <v>0</v>
      </c>
      <c r="M78" s="28">
        <v>41</v>
      </c>
      <c r="N78" s="30">
        <f>'Приложение №2'!E78</f>
        <v>362222.27999999997</v>
      </c>
      <c r="O78" s="30">
        <v>0</v>
      </c>
      <c r="P78" s="30">
        <v>133584.35</v>
      </c>
      <c r="Q78" s="30">
        <v>0</v>
      </c>
      <c r="R78" s="30">
        <v>14457.6</v>
      </c>
      <c r="S78" s="30">
        <v>214180.33</v>
      </c>
      <c r="T78" s="30">
        <v>0</v>
      </c>
      <c r="U78" s="30">
        <v>1384.42</v>
      </c>
      <c r="V78" s="30">
        <v>1384.42</v>
      </c>
      <c r="W78" s="85">
        <v>2016</v>
      </c>
    </row>
    <row r="79" spans="1:23" ht="18.75" customHeight="1" outlineLevel="2">
      <c r="A79" s="24">
        <f t="shared" si="9"/>
        <v>54</v>
      </c>
      <c r="B79" s="24">
        <f t="shared" si="9"/>
        <v>21</v>
      </c>
      <c r="C79" s="25" t="s">
        <v>54</v>
      </c>
      <c r="D79" s="25" t="s">
        <v>540</v>
      </c>
      <c r="E79" s="24">
        <v>1962</v>
      </c>
      <c r="F79" s="24" t="s">
        <v>184</v>
      </c>
      <c r="G79" s="26" t="s">
        <v>103</v>
      </c>
      <c r="H79" s="27">
        <v>2</v>
      </c>
      <c r="I79" s="28">
        <v>1</v>
      </c>
      <c r="J79" s="29">
        <v>547.3</v>
      </c>
      <c r="K79" s="29">
        <v>499.4</v>
      </c>
      <c r="L79" s="29">
        <v>0</v>
      </c>
      <c r="M79" s="28">
        <v>38</v>
      </c>
      <c r="N79" s="30">
        <f>'Приложение №2'!E79</f>
        <v>338675.93999999994</v>
      </c>
      <c r="O79" s="30">
        <v>0</v>
      </c>
      <c r="P79" s="30">
        <v>124900.67</v>
      </c>
      <c r="Q79" s="30">
        <v>0</v>
      </c>
      <c r="R79" s="30">
        <v>14382.72</v>
      </c>
      <c r="S79" s="30">
        <v>199392.55</v>
      </c>
      <c r="T79" s="30">
        <v>0</v>
      </c>
      <c r="U79" s="30">
        <v>1384.42</v>
      </c>
      <c r="V79" s="30">
        <v>1384.42</v>
      </c>
      <c r="W79" s="85">
        <v>2016</v>
      </c>
    </row>
    <row r="80" spans="1:23" ht="18.75" customHeight="1" outlineLevel="2">
      <c r="A80" s="24">
        <f t="shared" si="9"/>
        <v>55</v>
      </c>
      <c r="B80" s="24">
        <f t="shared" si="9"/>
        <v>22</v>
      </c>
      <c r="C80" s="25" t="s">
        <v>54</v>
      </c>
      <c r="D80" s="25" t="s">
        <v>541</v>
      </c>
      <c r="E80" s="24">
        <v>1963</v>
      </c>
      <c r="F80" s="24" t="s">
        <v>184</v>
      </c>
      <c r="G80" s="26" t="s">
        <v>103</v>
      </c>
      <c r="H80" s="27">
        <v>2</v>
      </c>
      <c r="I80" s="28">
        <v>1</v>
      </c>
      <c r="J80" s="29">
        <v>660.6</v>
      </c>
      <c r="K80" s="29">
        <v>600.7</v>
      </c>
      <c r="L80" s="29">
        <v>0</v>
      </c>
      <c r="M80" s="28">
        <v>44</v>
      </c>
      <c r="N80" s="30">
        <f>'Приложение №2'!E80</f>
        <v>389514.70999999996</v>
      </c>
      <c r="O80" s="30">
        <v>0</v>
      </c>
      <c r="P80" s="30">
        <v>143649.55</v>
      </c>
      <c r="Q80" s="30">
        <v>0</v>
      </c>
      <c r="R80" s="30">
        <v>17300.16</v>
      </c>
      <c r="S80" s="30">
        <v>228565</v>
      </c>
      <c r="T80" s="30">
        <v>0</v>
      </c>
      <c r="U80" s="30">
        <v>1384.42</v>
      </c>
      <c r="V80" s="30">
        <v>1384.42</v>
      </c>
      <c r="W80" s="85">
        <v>2016</v>
      </c>
    </row>
    <row r="81" spans="1:23" ht="18.75" customHeight="1" outlineLevel="2">
      <c r="A81" s="24">
        <f t="shared" si="9"/>
        <v>56</v>
      </c>
      <c r="B81" s="24">
        <f t="shared" si="9"/>
        <v>23</v>
      </c>
      <c r="C81" s="25" t="s">
        <v>54</v>
      </c>
      <c r="D81" s="25" t="s">
        <v>151</v>
      </c>
      <c r="E81" s="24">
        <v>1963</v>
      </c>
      <c r="F81" s="24" t="s">
        <v>184</v>
      </c>
      <c r="G81" s="26" t="s">
        <v>103</v>
      </c>
      <c r="H81" s="27">
        <v>2</v>
      </c>
      <c r="I81" s="28">
        <v>2</v>
      </c>
      <c r="J81" s="29">
        <v>567.3</v>
      </c>
      <c r="K81" s="29">
        <v>519</v>
      </c>
      <c r="L81" s="29">
        <v>0</v>
      </c>
      <c r="M81" s="28">
        <v>33</v>
      </c>
      <c r="N81" s="30">
        <f>'Приложение №2'!E81</f>
        <v>357453.69</v>
      </c>
      <c r="O81" s="30">
        <v>0</v>
      </c>
      <c r="P81" s="30">
        <v>131825.73</v>
      </c>
      <c r="Q81" s="30">
        <v>0</v>
      </c>
      <c r="R81" s="30">
        <v>14947.2</v>
      </c>
      <c r="S81" s="30">
        <v>210680.76</v>
      </c>
      <c r="T81" s="30">
        <v>0</v>
      </c>
      <c r="U81" s="30">
        <v>1384.42</v>
      </c>
      <c r="V81" s="30">
        <v>1384.42</v>
      </c>
      <c r="W81" s="85">
        <v>2016</v>
      </c>
    </row>
    <row r="82" spans="1:23" ht="18.75" customHeight="1" outlineLevel="2">
      <c r="A82" s="24">
        <f t="shared" si="9"/>
        <v>57</v>
      </c>
      <c r="B82" s="24">
        <f t="shared" si="9"/>
        <v>24</v>
      </c>
      <c r="C82" s="25" t="s">
        <v>54</v>
      </c>
      <c r="D82" s="25" t="s">
        <v>542</v>
      </c>
      <c r="E82" s="24">
        <v>1973</v>
      </c>
      <c r="F82" s="24" t="s">
        <v>184</v>
      </c>
      <c r="G82" s="26" t="s">
        <v>103</v>
      </c>
      <c r="H82" s="27">
        <v>2</v>
      </c>
      <c r="I82" s="28">
        <v>2</v>
      </c>
      <c r="J82" s="29">
        <v>559</v>
      </c>
      <c r="K82" s="29">
        <v>518.2</v>
      </c>
      <c r="L82" s="29">
        <v>0</v>
      </c>
      <c r="M82" s="28">
        <v>26</v>
      </c>
      <c r="N82" s="30">
        <f>'Приложение №2'!E82</f>
        <v>365570.24</v>
      </c>
      <c r="O82" s="30">
        <v>0</v>
      </c>
      <c r="P82" s="30">
        <v>134819.04</v>
      </c>
      <c r="Q82" s="30">
        <v>0</v>
      </c>
      <c r="R82" s="30">
        <v>14924.16</v>
      </c>
      <c r="S82" s="30">
        <v>215827.04</v>
      </c>
      <c r="T82" s="30">
        <v>0</v>
      </c>
      <c r="U82" s="30">
        <v>1384.42</v>
      </c>
      <c r="V82" s="30">
        <v>1384.42</v>
      </c>
      <c r="W82" s="85">
        <v>2016</v>
      </c>
    </row>
    <row r="83" spans="1:23" ht="18.75" customHeight="1" outlineLevel="2">
      <c r="A83" s="24">
        <f t="shared" si="9"/>
        <v>58</v>
      </c>
      <c r="B83" s="24">
        <f t="shared" si="9"/>
        <v>25</v>
      </c>
      <c r="C83" s="25" t="s">
        <v>54</v>
      </c>
      <c r="D83" s="25" t="s">
        <v>543</v>
      </c>
      <c r="E83" s="24">
        <v>1974</v>
      </c>
      <c r="F83" s="24" t="s">
        <v>184</v>
      </c>
      <c r="G83" s="26" t="s">
        <v>103</v>
      </c>
      <c r="H83" s="27">
        <v>2</v>
      </c>
      <c r="I83" s="28">
        <v>2</v>
      </c>
      <c r="J83" s="29">
        <v>550.1</v>
      </c>
      <c r="K83" s="29">
        <v>506.9</v>
      </c>
      <c r="L83" s="29">
        <v>0</v>
      </c>
      <c r="M83" s="28">
        <v>34</v>
      </c>
      <c r="N83" s="30">
        <f>'Приложение №2'!E83</f>
        <v>311276.67</v>
      </c>
      <c r="O83" s="30">
        <v>0</v>
      </c>
      <c r="P83" s="30">
        <v>114796.06</v>
      </c>
      <c r="Q83" s="30">
        <v>0</v>
      </c>
      <c r="R83" s="30">
        <v>14598.72</v>
      </c>
      <c r="S83" s="30">
        <v>181881.89</v>
      </c>
      <c r="T83" s="30">
        <v>0</v>
      </c>
      <c r="U83" s="30">
        <v>1384.42</v>
      </c>
      <c r="V83" s="30">
        <v>1384.42</v>
      </c>
      <c r="W83" s="85">
        <v>2016</v>
      </c>
    </row>
    <row r="84" spans="1:23" ht="18.75" customHeight="1" outlineLevel="2">
      <c r="A84" s="24">
        <f t="shared" si="9"/>
        <v>59</v>
      </c>
      <c r="B84" s="24">
        <f t="shared" si="9"/>
        <v>26</v>
      </c>
      <c r="C84" s="25" t="s">
        <v>54</v>
      </c>
      <c r="D84" s="25" t="s">
        <v>544</v>
      </c>
      <c r="E84" s="24">
        <v>1974</v>
      </c>
      <c r="F84" s="24" t="s">
        <v>184</v>
      </c>
      <c r="G84" s="26" t="s">
        <v>103</v>
      </c>
      <c r="H84" s="27">
        <v>2</v>
      </c>
      <c r="I84" s="28">
        <v>2</v>
      </c>
      <c r="J84" s="29">
        <v>545</v>
      </c>
      <c r="K84" s="29">
        <v>503.2</v>
      </c>
      <c r="L84" s="29">
        <v>0</v>
      </c>
      <c r="M84" s="28">
        <v>27</v>
      </c>
      <c r="N84" s="30">
        <f>'Приложение №2'!E84</f>
        <v>1546712.87</v>
      </c>
      <c r="O84" s="30">
        <v>0</v>
      </c>
      <c r="P84" s="30">
        <v>1297254.3</v>
      </c>
      <c r="Q84" s="30">
        <v>0</v>
      </c>
      <c r="R84" s="30">
        <v>14492.16</v>
      </c>
      <c r="S84" s="30">
        <v>234966.41</v>
      </c>
      <c r="T84" s="30">
        <v>0</v>
      </c>
      <c r="U84" s="30">
        <v>5376.38</v>
      </c>
      <c r="V84" s="30">
        <v>5376.38</v>
      </c>
      <c r="W84" s="85">
        <v>2016</v>
      </c>
    </row>
    <row r="85" spans="1:23" ht="18.75" customHeight="1" outlineLevel="2">
      <c r="A85" s="24">
        <f t="shared" si="9"/>
        <v>60</v>
      </c>
      <c r="B85" s="24">
        <f t="shared" si="9"/>
        <v>27</v>
      </c>
      <c r="C85" s="25" t="s">
        <v>54</v>
      </c>
      <c r="D85" s="25" t="s">
        <v>152</v>
      </c>
      <c r="E85" s="24">
        <v>1974</v>
      </c>
      <c r="F85" s="24" t="s">
        <v>184</v>
      </c>
      <c r="G85" s="26" t="s">
        <v>103</v>
      </c>
      <c r="H85" s="27">
        <v>2</v>
      </c>
      <c r="I85" s="28">
        <v>2</v>
      </c>
      <c r="J85" s="29">
        <v>553</v>
      </c>
      <c r="K85" s="29">
        <v>501.8</v>
      </c>
      <c r="L85" s="29">
        <v>0</v>
      </c>
      <c r="M85" s="28">
        <v>26</v>
      </c>
      <c r="N85" s="30">
        <f>'Приложение №2'!E85</f>
        <v>1015345.35</v>
      </c>
      <c r="O85" s="30">
        <v>0</v>
      </c>
      <c r="P85" s="30">
        <v>385719.48</v>
      </c>
      <c r="Q85" s="30">
        <v>0</v>
      </c>
      <c r="R85" s="30">
        <v>10604.5</v>
      </c>
      <c r="S85" s="30">
        <v>619021.37</v>
      </c>
      <c r="T85" s="30">
        <v>0</v>
      </c>
      <c r="U85" s="30">
        <v>2220.45</v>
      </c>
      <c r="V85" s="30">
        <v>2220.45</v>
      </c>
      <c r="W85" s="85">
        <v>2016</v>
      </c>
    </row>
    <row r="86" spans="1:23" ht="18.75" customHeight="1" outlineLevel="2">
      <c r="A86" s="24">
        <f t="shared" si="9"/>
        <v>61</v>
      </c>
      <c r="B86" s="24">
        <f t="shared" si="9"/>
        <v>28</v>
      </c>
      <c r="C86" s="25" t="s">
        <v>54</v>
      </c>
      <c r="D86" s="25" t="s">
        <v>153</v>
      </c>
      <c r="E86" s="24">
        <v>1980</v>
      </c>
      <c r="F86" s="24" t="s">
        <v>184</v>
      </c>
      <c r="G86" s="26" t="s">
        <v>103</v>
      </c>
      <c r="H86" s="27">
        <v>2</v>
      </c>
      <c r="I86" s="28">
        <v>2</v>
      </c>
      <c r="J86" s="29">
        <v>561.2</v>
      </c>
      <c r="K86" s="29">
        <v>520.4</v>
      </c>
      <c r="L86" s="29">
        <v>0</v>
      </c>
      <c r="M86" s="28">
        <v>33</v>
      </c>
      <c r="N86" s="30">
        <f>'Приложение №2'!E86</f>
        <v>2910692.0300000003</v>
      </c>
      <c r="O86" s="30">
        <v>0</v>
      </c>
      <c r="P86" s="30">
        <v>2301982.7</v>
      </c>
      <c r="Q86" s="30">
        <v>0</v>
      </c>
      <c r="R86" s="30">
        <v>14987.52</v>
      </c>
      <c r="S86" s="30">
        <v>593721.81</v>
      </c>
      <c r="T86" s="30">
        <v>0</v>
      </c>
      <c r="U86" s="30">
        <v>6233.37</v>
      </c>
      <c r="V86" s="30">
        <v>6233.37</v>
      </c>
      <c r="W86" s="85">
        <v>2016</v>
      </c>
    </row>
    <row r="87" spans="1:23" ht="18.75" customHeight="1" outlineLevel="2">
      <c r="A87" s="24">
        <f t="shared" si="9"/>
        <v>62</v>
      </c>
      <c r="B87" s="24">
        <f t="shared" si="9"/>
        <v>29</v>
      </c>
      <c r="C87" s="25" t="s">
        <v>54</v>
      </c>
      <c r="D87" s="25" t="s">
        <v>545</v>
      </c>
      <c r="E87" s="24">
        <v>1962</v>
      </c>
      <c r="F87" s="24" t="s">
        <v>184</v>
      </c>
      <c r="G87" s="26" t="s">
        <v>103</v>
      </c>
      <c r="H87" s="27">
        <v>2</v>
      </c>
      <c r="I87" s="28">
        <v>2</v>
      </c>
      <c r="J87" s="29">
        <v>544.8</v>
      </c>
      <c r="K87" s="29">
        <v>504.7</v>
      </c>
      <c r="L87" s="29">
        <v>0</v>
      </c>
      <c r="M87" s="28">
        <v>51</v>
      </c>
      <c r="N87" s="30">
        <f>'Приложение №2'!E87</f>
        <v>58802.04</v>
      </c>
      <c r="O87" s="30">
        <v>0</v>
      </c>
      <c r="P87" s="30">
        <v>20915.1</v>
      </c>
      <c r="Q87" s="30">
        <v>0</v>
      </c>
      <c r="R87" s="30">
        <v>2455.37</v>
      </c>
      <c r="S87" s="30">
        <v>35431.57</v>
      </c>
      <c r="T87" s="30">
        <v>0</v>
      </c>
      <c r="U87" s="30">
        <v>163.73</v>
      </c>
      <c r="V87" s="30">
        <v>163.73</v>
      </c>
      <c r="W87" s="85">
        <v>2016</v>
      </c>
    </row>
    <row r="88" spans="1:23" ht="18.75" customHeight="1" outlineLevel="2">
      <c r="A88" s="24">
        <f t="shared" si="9"/>
        <v>63</v>
      </c>
      <c r="B88" s="24">
        <f t="shared" si="9"/>
        <v>30</v>
      </c>
      <c r="C88" s="25" t="s">
        <v>54</v>
      </c>
      <c r="D88" s="25" t="s">
        <v>546</v>
      </c>
      <c r="E88" s="24">
        <v>1984</v>
      </c>
      <c r="F88" s="24" t="s">
        <v>184</v>
      </c>
      <c r="G88" s="26" t="s">
        <v>59</v>
      </c>
      <c r="H88" s="27">
        <v>9</v>
      </c>
      <c r="I88" s="28">
        <v>1</v>
      </c>
      <c r="J88" s="29">
        <v>7939.1</v>
      </c>
      <c r="K88" s="29">
        <v>4248.7</v>
      </c>
      <c r="L88" s="29">
        <v>110.9</v>
      </c>
      <c r="M88" s="28">
        <v>226</v>
      </c>
      <c r="N88" s="30">
        <f>'Приложение №2'!E88</f>
        <v>591800.94</v>
      </c>
      <c r="O88" s="30">
        <v>0</v>
      </c>
      <c r="P88" s="30">
        <v>591800.94</v>
      </c>
      <c r="Q88" s="30">
        <v>0</v>
      </c>
      <c r="R88" s="30">
        <v>0</v>
      </c>
      <c r="S88" s="30">
        <v>0</v>
      </c>
      <c r="T88" s="30">
        <v>0</v>
      </c>
      <c r="U88" s="30">
        <v>136.63</v>
      </c>
      <c r="V88" s="30">
        <v>136.63</v>
      </c>
      <c r="W88" s="85">
        <v>2016</v>
      </c>
    </row>
    <row r="89" spans="1:23" ht="18.75" customHeight="1" outlineLevel="2">
      <c r="A89" s="24">
        <f t="shared" si="9"/>
        <v>64</v>
      </c>
      <c r="B89" s="24">
        <f t="shared" si="9"/>
        <v>31</v>
      </c>
      <c r="C89" s="25" t="s">
        <v>54</v>
      </c>
      <c r="D89" s="25" t="s">
        <v>547</v>
      </c>
      <c r="E89" s="24">
        <v>1982</v>
      </c>
      <c r="F89" s="24" t="s">
        <v>184</v>
      </c>
      <c r="G89" s="26" t="s">
        <v>59</v>
      </c>
      <c r="H89" s="27">
        <v>9</v>
      </c>
      <c r="I89" s="28">
        <v>1</v>
      </c>
      <c r="J89" s="29">
        <v>7939.1</v>
      </c>
      <c r="K89" s="29">
        <v>4228.1</v>
      </c>
      <c r="L89" s="29">
        <v>88</v>
      </c>
      <c r="M89" s="28">
        <v>234</v>
      </c>
      <c r="N89" s="30">
        <f>'Приложение №2'!E89</f>
        <v>587367.6</v>
      </c>
      <c r="O89" s="30">
        <v>0</v>
      </c>
      <c r="P89" s="30">
        <v>587367.6</v>
      </c>
      <c r="Q89" s="30">
        <v>0</v>
      </c>
      <c r="R89" s="30">
        <v>0</v>
      </c>
      <c r="S89" s="30">
        <v>0</v>
      </c>
      <c r="T89" s="30">
        <v>0</v>
      </c>
      <c r="U89" s="30">
        <v>136.63</v>
      </c>
      <c r="V89" s="30">
        <v>136.63</v>
      </c>
      <c r="W89" s="85">
        <v>2016</v>
      </c>
    </row>
    <row r="90" spans="1:23" ht="18.75" customHeight="1" outlineLevel="2">
      <c r="A90" s="24">
        <f t="shared" si="9"/>
        <v>65</v>
      </c>
      <c r="B90" s="24">
        <f t="shared" si="9"/>
        <v>32</v>
      </c>
      <c r="C90" s="25" t="s">
        <v>54</v>
      </c>
      <c r="D90" s="25" t="s">
        <v>548</v>
      </c>
      <c r="E90" s="24">
        <v>1970</v>
      </c>
      <c r="F90" s="24" t="s">
        <v>184</v>
      </c>
      <c r="G90" s="26" t="s">
        <v>103</v>
      </c>
      <c r="H90" s="27">
        <v>2</v>
      </c>
      <c r="I90" s="28">
        <v>2</v>
      </c>
      <c r="J90" s="29">
        <v>550.4</v>
      </c>
      <c r="K90" s="29">
        <v>511.5</v>
      </c>
      <c r="L90" s="29">
        <v>0</v>
      </c>
      <c r="M90" s="28">
        <v>25</v>
      </c>
      <c r="N90" s="30">
        <f>'Приложение №2'!E90</f>
        <v>58767.36</v>
      </c>
      <c r="O90" s="30">
        <v>0</v>
      </c>
      <c r="P90" s="30">
        <v>12456.13</v>
      </c>
      <c r="Q90" s="30">
        <v>0</v>
      </c>
      <c r="R90" s="30">
        <v>14731.2</v>
      </c>
      <c r="S90" s="30">
        <v>31580.03</v>
      </c>
      <c r="T90" s="30">
        <v>0</v>
      </c>
      <c r="U90" s="30">
        <v>163.73</v>
      </c>
      <c r="V90" s="30">
        <v>163.73</v>
      </c>
      <c r="W90" s="85">
        <v>2016</v>
      </c>
    </row>
    <row r="91" spans="1:23" ht="18.75" customHeight="1" outlineLevel="2">
      <c r="A91" s="24">
        <f t="shared" si="9"/>
        <v>66</v>
      </c>
      <c r="B91" s="24">
        <f t="shared" si="9"/>
        <v>33</v>
      </c>
      <c r="C91" s="25" t="s">
        <v>54</v>
      </c>
      <c r="D91" s="25" t="s">
        <v>549</v>
      </c>
      <c r="E91" s="24">
        <v>1971</v>
      </c>
      <c r="F91" s="24" t="s">
        <v>184</v>
      </c>
      <c r="G91" s="26" t="s">
        <v>103</v>
      </c>
      <c r="H91" s="27">
        <v>2</v>
      </c>
      <c r="I91" s="28">
        <v>2</v>
      </c>
      <c r="J91" s="29">
        <v>533.06</v>
      </c>
      <c r="K91" s="29">
        <v>493.5</v>
      </c>
      <c r="L91" s="29">
        <v>0</v>
      </c>
      <c r="M91" s="28">
        <v>29</v>
      </c>
      <c r="N91" s="30">
        <f>'Приложение №2'!E91</f>
        <v>58112.58</v>
      </c>
      <c r="O91" s="30">
        <v>0</v>
      </c>
      <c r="P91" s="30">
        <v>12317.35</v>
      </c>
      <c r="Q91" s="30">
        <v>0</v>
      </c>
      <c r="R91" s="30">
        <v>14212.8</v>
      </c>
      <c r="S91" s="30">
        <v>31582.43</v>
      </c>
      <c r="T91" s="30">
        <v>0</v>
      </c>
      <c r="U91" s="30">
        <v>163.73</v>
      </c>
      <c r="V91" s="30">
        <v>163.73</v>
      </c>
      <c r="W91" s="85">
        <v>2016</v>
      </c>
    </row>
    <row r="92" spans="1:23" ht="18.75" customHeight="1" outlineLevel="2">
      <c r="A92" s="24">
        <f aca="true" t="shared" si="10" ref="A92:B107">A91+1</f>
        <v>67</v>
      </c>
      <c r="B92" s="24">
        <f t="shared" si="10"/>
        <v>34</v>
      </c>
      <c r="C92" s="25" t="s">
        <v>54</v>
      </c>
      <c r="D92" s="25" t="s">
        <v>550</v>
      </c>
      <c r="E92" s="24">
        <v>1971</v>
      </c>
      <c r="F92" s="24" t="s">
        <v>184</v>
      </c>
      <c r="G92" s="26" t="s">
        <v>103</v>
      </c>
      <c r="H92" s="27">
        <v>2</v>
      </c>
      <c r="I92" s="28">
        <v>2</v>
      </c>
      <c r="J92" s="29">
        <v>540.3</v>
      </c>
      <c r="K92" s="29">
        <v>501.4</v>
      </c>
      <c r="L92" s="29">
        <v>0</v>
      </c>
      <c r="M92" s="28">
        <v>25</v>
      </c>
      <c r="N92" s="30">
        <f>'Приложение №2'!E92</f>
        <v>56845.7</v>
      </c>
      <c r="O92" s="30">
        <v>0</v>
      </c>
      <c r="P92" s="30">
        <v>12048.82</v>
      </c>
      <c r="Q92" s="30">
        <v>0</v>
      </c>
      <c r="R92" s="30">
        <v>14440.32</v>
      </c>
      <c r="S92" s="30">
        <v>30356.56</v>
      </c>
      <c r="T92" s="30">
        <v>0</v>
      </c>
      <c r="U92" s="30">
        <v>163.73</v>
      </c>
      <c r="V92" s="30">
        <v>163.73</v>
      </c>
      <c r="W92" s="85">
        <v>2016</v>
      </c>
    </row>
    <row r="93" spans="1:23" ht="18.75" customHeight="1" outlineLevel="2">
      <c r="A93" s="24">
        <f t="shared" si="10"/>
        <v>68</v>
      </c>
      <c r="B93" s="24">
        <f t="shared" si="10"/>
        <v>35</v>
      </c>
      <c r="C93" s="25" t="s">
        <v>54</v>
      </c>
      <c r="D93" s="25" t="s">
        <v>551</v>
      </c>
      <c r="E93" s="24">
        <v>1973</v>
      </c>
      <c r="F93" s="24" t="s">
        <v>184</v>
      </c>
      <c r="G93" s="26" t="s">
        <v>103</v>
      </c>
      <c r="H93" s="27">
        <v>2</v>
      </c>
      <c r="I93" s="28">
        <v>2</v>
      </c>
      <c r="J93" s="29">
        <v>745.2</v>
      </c>
      <c r="K93" s="29">
        <v>707.2</v>
      </c>
      <c r="L93" s="29">
        <v>0</v>
      </c>
      <c r="M93" s="28">
        <v>70</v>
      </c>
      <c r="N93" s="30">
        <f>'Приложение №2'!E93</f>
        <v>84708.79</v>
      </c>
      <c r="O93" s="30">
        <v>0</v>
      </c>
      <c r="P93" s="30">
        <v>17954.58</v>
      </c>
      <c r="Q93" s="30">
        <v>0</v>
      </c>
      <c r="R93" s="30">
        <v>20367.36</v>
      </c>
      <c r="S93" s="30">
        <v>46386.85</v>
      </c>
      <c r="T93" s="30">
        <v>0</v>
      </c>
      <c r="U93" s="30">
        <v>163.73</v>
      </c>
      <c r="V93" s="30">
        <v>163.73</v>
      </c>
      <c r="W93" s="85">
        <v>2016</v>
      </c>
    </row>
    <row r="94" spans="1:23" ht="18.75" customHeight="1" outlineLevel="2">
      <c r="A94" s="24">
        <f t="shared" si="10"/>
        <v>69</v>
      </c>
      <c r="B94" s="24">
        <f t="shared" si="10"/>
        <v>36</v>
      </c>
      <c r="C94" s="25" t="s">
        <v>54</v>
      </c>
      <c r="D94" s="25" t="s">
        <v>552</v>
      </c>
      <c r="E94" s="24">
        <v>1962</v>
      </c>
      <c r="F94" s="24" t="s">
        <v>184</v>
      </c>
      <c r="G94" s="26" t="s">
        <v>103</v>
      </c>
      <c r="H94" s="27">
        <v>2</v>
      </c>
      <c r="I94" s="28">
        <v>2</v>
      </c>
      <c r="J94" s="29">
        <v>546.7</v>
      </c>
      <c r="K94" s="29">
        <v>502.7</v>
      </c>
      <c r="L94" s="29">
        <v>0</v>
      </c>
      <c r="M94" s="28">
        <v>26</v>
      </c>
      <c r="N94" s="30">
        <f>'Приложение №2'!E94</f>
        <v>1530112.0699999998</v>
      </c>
      <c r="O94" s="30">
        <v>0</v>
      </c>
      <c r="P94" s="30">
        <v>745232.58</v>
      </c>
      <c r="Q94" s="30">
        <v>0</v>
      </c>
      <c r="R94" s="30">
        <v>14477.76</v>
      </c>
      <c r="S94" s="30">
        <v>770401.73</v>
      </c>
      <c r="T94" s="30">
        <v>0</v>
      </c>
      <c r="U94" s="30">
        <v>5555.74</v>
      </c>
      <c r="V94" s="30">
        <v>5555.74</v>
      </c>
      <c r="W94" s="85">
        <v>2016</v>
      </c>
    </row>
    <row r="95" spans="1:23" ht="18.75" customHeight="1" outlineLevel="2">
      <c r="A95" s="24">
        <f t="shared" si="10"/>
        <v>70</v>
      </c>
      <c r="B95" s="24">
        <f t="shared" si="10"/>
        <v>37</v>
      </c>
      <c r="C95" s="25" t="s">
        <v>54</v>
      </c>
      <c r="D95" s="25" t="s">
        <v>154</v>
      </c>
      <c r="E95" s="24">
        <v>1980</v>
      </c>
      <c r="F95" s="24" t="s">
        <v>184</v>
      </c>
      <c r="G95" s="26" t="s">
        <v>103</v>
      </c>
      <c r="H95" s="27">
        <v>2</v>
      </c>
      <c r="I95" s="28">
        <v>2</v>
      </c>
      <c r="J95" s="29">
        <v>678.8</v>
      </c>
      <c r="K95" s="29">
        <v>637</v>
      </c>
      <c r="L95" s="29">
        <v>0</v>
      </c>
      <c r="M95" s="28">
        <v>29</v>
      </c>
      <c r="N95" s="30">
        <f>'Приложение №2'!E95</f>
        <v>4248385.94</v>
      </c>
      <c r="O95" s="30">
        <v>0</v>
      </c>
      <c r="P95" s="30">
        <v>2504206.31</v>
      </c>
      <c r="Q95" s="30">
        <v>0</v>
      </c>
      <c r="R95" s="30">
        <v>17725.72</v>
      </c>
      <c r="S95" s="30">
        <v>1726453.91</v>
      </c>
      <c r="T95" s="30">
        <v>0</v>
      </c>
      <c r="U95" s="30">
        <v>12028.29</v>
      </c>
      <c r="V95" s="30">
        <v>12028.29</v>
      </c>
      <c r="W95" s="85">
        <v>2016</v>
      </c>
    </row>
    <row r="96" spans="1:23" ht="18.75" customHeight="1" outlineLevel="2">
      <c r="A96" s="24">
        <f t="shared" si="10"/>
        <v>71</v>
      </c>
      <c r="B96" s="24">
        <f t="shared" si="10"/>
        <v>38</v>
      </c>
      <c r="C96" s="25" t="s">
        <v>54</v>
      </c>
      <c r="D96" s="25" t="s">
        <v>155</v>
      </c>
      <c r="E96" s="24">
        <v>1981</v>
      </c>
      <c r="F96" s="24" t="s">
        <v>184</v>
      </c>
      <c r="G96" s="26" t="s">
        <v>103</v>
      </c>
      <c r="H96" s="27">
        <v>2</v>
      </c>
      <c r="I96" s="28">
        <v>2</v>
      </c>
      <c r="J96" s="29">
        <v>548.9</v>
      </c>
      <c r="K96" s="29">
        <v>509.3</v>
      </c>
      <c r="L96" s="29">
        <v>0</v>
      </c>
      <c r="M96" s="28">
        <v>31</v>
      </c>
      <c r="N96" s="30">
        <f>'Приложение №2'!E96</f>
        <v>774388.3999999999</v>
      </c>
      <c r="O96" s="30">
        <v>0</v>
      </c>
      <c r="P96" s="30">
        <v>292048.76</v>
      </c>
      <c r="Q96" s="30">
        <v>0</v>
      </c>
      <c r="R96" s="30">
        <v>14667.84</v>
      </c>
      <c r="S96" s="30">
        <v>467671.8</v>
      </c>
      <c r="T96" s="30">
        <v>0</v>
      </c>
      <c r="U96" s="30">
        <v>2241.41</v>
      </c>
      <c r="V96" s="30">
        <v>2241.41</v>
      </c>
      <c r="W96" s="85">
        <v>2016</v>
      </c>
    </row>
    <row r="97" spans="1:23" ht="18.75" customHeight="1" outlineLevel="2">
      <c r="A97" s="24">
        <f t="shared" si="10"/>
        <v>72</v>
      </c>
      <c r="B97" s="24">
        <f t="shared" si="10"/>
        <v>39</v>
      </c>
      <c r="C97" s="25" t="s">
        <v>54</v>
      </c>
      <c r="D97" s="25" t="s">
        <v>156</v>
      </c>
      <c r="E97" s="24">
        <v>1981</v>
      </c>
      <c r="F97" s="24" t="s">
        <v>184</v>
      </c>
      <c r="G97" s="26" t="s">
        <v>103</v>
      </c>
      <c r="H97" s="27">
        <v>2</v>
      </c>
      <c r="I97" s="28">
        <v>2</v>
      </c>
      <c r="J97" s="29">
        <v>553.4</v>
      </c>
      <c r="K97" s="29">
        <v>513.8</v>
      </c>
      <c r="L97" s="29">
        <v>0</v>
      </c>
      <c r="M97" s="28">
        <v>32</v>
      </c>
      <c r="N97" s="30">
        <f>'Приложение №2'!E97</f>
        <v>778911.28</v>
      </c>
      <c r="O97" s="30">
        <v>0</v>
      </c>
      <c r="P97" s="30">
        <v>293754.5</v>
      </c>
      <c r="Q97" s="30">
        <v>0</v>
      </c>
      <c r="R97" s="30">
        <v>14797.44</v>
      </c>
      <c r="S97" s="30">
        <v>470359.34</v>
      </c>
      <c r="T97" s="30">
        <v>0</v>
      </c>
      <c r="U97" s="30">
        <v>2241.41</v>
      </c>
      <c r="V97" s="30">
        <v>2241.41</v>
      </c>
      <c r="W97" s="85">
        <v>2016</v>
      </c>
    </row>
    <row r="98" spans="1:23" ht="18.75" customHeight="1" outlineLevel="2">
      <c r="A98" s="24">
        <f t="shared" si="10"/>
        <v>73</v>
      </c>
      <c r="B98" s="24">
        <f t="shared" si="10"/>
        <v>40</v>
      </c>
      <c r="C98" s="25" t="s">
        <v>54</v>
      </c>
      <c r="D98" s="25" t="s">
        <v>553</v>
      </c>
      <c r="E98" s="24">
        <v>1980</v>
      </c>
      <c r="F98" s="24" t="s">
        <v>184</v>
      </c>
      <c r="G98" s="26" t="s">
        <v>103</v>
      </c>
      <c r="H98" s="27">
        <v>2</v>
      </c>
      <c r="I98" s="28">
        <v>2</v>
      </c>
      <c r="J98" s="29">
        <v>557.3</v>
      </c>
      <c r="K98" s="29">
        <v>512.9</v>
      </c>
      <c r="L98" s="29">
        <v>0</v>
      </c>
      <c r="M98" s="28">
        <v>26</v>
      </c>
      <c r="N98" s="30">
        <f>'Приложение №2'!E98</f>
        <v>4494886.12</v>
      </c>
      <c r="O98" s="30">
        <v>0</v>
      </c>
      <c r="P98" s="30">
        <v>2653535.97</v>
      </c>
      <c r="Q98" s="30">
        <v>0</v>
      </c>
      <c r="R98" s="30">
        <v>14771.52</v>
      </c>
      <c r="S98" s="30">
        <v>1826578.63</v>
      </c>
      <c r="T98" s="30">
        <v>0</v>
      </c>
      <c r="U98" s="30">
        <v>12028.29</v>
      </c>
      <c r="V98" s="30">
        <v>12028.29</v>
      </c>
      <c r="W98" s="85">
        <v>2016</v>
      </c>
    </row>
    <row r="99" spans="1:23" ht="18.75" customHeight="1" outlineLevel="2">
      <c r="A99" s="24">
        <f t="shared" si="10"/>
        <v>74</v>
      </c>
      <c r="B99" s="24">
        <f t="shared" si="10"/>
        <v>41</v>
      </c>
      <c r="C99" s="25" t="s">
        <v>54</v>
      </c>
      <c r="D99" s="25" t="s">
        <v>554</v>
      </c>
      <c r="E99" s="24">
        <v>1977</v>
      </c>
      <c r="F99" s="24" t="s">
        <v>184</v>
      </c>
      <c r="G99" s="26" t="s">
        <v>48</v>
      </c>
      <c r="H99" s="27">
        <v>4</v>
      </c>
      <c r="I99" s="28">
        <v>3</v>
      </c>
      <c r="J99" s="29">
        <v>4282.03</v>
      </c>
      <c r="K99" s="29">
        <v>3616.33</v>
      </c>
      <c r="L99" s="29">
        <v>0</v>
      </c>
      <c r="M99" s="28">
        <v>288</v>
      </c>
      <c r="N99" s="30">
        <f>'Приложение №2'!E99</f>
        <v>5766322.2</v>
      </c>
      <c r="O99" s="30">
        <v>0</v>
      </c>
      <c r="P99" s="30">
        <v>4920235.053778534</v>
      </c>
      <c r="Q99" s="30"/>
      <c r="R99" s="30">
        <v>181689.51909114406</v>
      </c>
      <c r="S99" s="30">
        <v>664397.6271303225</v>
      </c>
      <c r="T99" s="30">
        <v>0</v>
      </c>
      <c r="U99" s="30">
        <v>2714.87</v>
      </c>
      <c r="V99" s="30">
        <v>2714.87</v>
      </c>
      <c r="W99" s="85">
        <v>2016</v>
      </c>
    </row>
    <row r="100" spans="1:23" ht="18.75" customHeight="1" outlineLevel="2">
      <c r="A100" s="24">
        <f t="shared" si="10"/>
        <v>75</v>
      </c>
      <c r="B100" s="24">
        <f t="shared" si="10"/>
        <v>42</v>
      </c>
      <c r="C100" s="25" t="s">
        <v>54</v>
      </c>
      <c r="D100" s="25" t="s">
        <v>555</v>
      </c>
      <c r="E100" s="24">
        <v>1980</v>
      </c>
      <c r="F100" s="24" t="s">
        <v>184</v>
      </c>
      <c r="G100" s="26" t="s">
        <v>103</v>
      </c>
      <c r="H100" s="27">
        <v>2</v>
      </c>
      <c r="I100" s="28">
        <v>2</v>
      </c>
      <c r="J100" s="29">
        <v>538.7</v>
      </c>
      <c r="K100" s="29">
        <v>499.9</v>
      </c>
      <c r="L100" s="29">
        <v>0</v>
      </c>
      <c r="M100" s="28">
        <v>26</v>
      </c>
      <c r="N100" s="30">
        <f>'Приложение №2'!E100</f>
        <v>4582232.49</v>
      </c>
      <c r="O100" s="30">
        <v>0</v>
      </c>
      <c r="P100" s="30">
        <v>2783451.63</v>
      </c>
      <c r="Q100" s="30">
        <v>0</v>
      </c>
      <c r="R100" s="30">
        <v>13797.28</v>
      </c>
      <c r="S100" s="30">
        <v>1784983.58</v>
      </c>
      <c r="T100" s="30">
        <v>0</v>
      </c>
      <c r="U100" s="30">
        <v>11431.44</v>
      </c>
      <c r="V100" s="30">
        <v>11431.44</v>
      </c>
      <c r="W100" s="85">
        <v>2016</v>
      </c>
    </row>
    <row r="101" spans="1:23" ht="18.75" customHeight="1" outlineLevel="2">
      <c r="A101" s="24">
        <f t="shared" si="10"/>
        <v>76</v>
      </c>
      <c r="B101" s="24">
        <f t="shared" si="10"/>
        <v>43</v>
      </c>
      <c r="C101" s="25" t="s">
        <v>54</v>
      </c>
      <c r="D101" s="25" t="s">
        <v>556</v>
      </c>
      <c r="E101" s="24">
        <v>1993</v>
      </c>
      <c r="F101" s="24" t="s">
        <v>184</v>
      </c>
      <c r="G101" s="26" t="s">
        <v>103</v>
      </c>
      <c r="H101" s="27">
        <v>2</v>
      </c>
      <c r="I101" s="28">
        <v>2</v>
      </c>
      <c r="J101" s="29">
        <v>817.5</v>
      </c>
      <c r="K101" s="29">
        <v>737.4</v>
      </c>
      <c r="L101" s="29">
        <v>0</v>
      </c>
      <c r="M101" s="28">
        <v>26</v>
      </c>
      <c r="N101" s="30">
        <f>'Приложение №2'!E101</f>
        <v>6900238.4799999995</v>
      </c>
      <c r="O101" s="30">
        <v>0</v>
      </c>
      <c r="P101" s="30">
        <v>3774934.32</v>
      </c>
      <c r="Q101" s="30">
        <v>0</v>
      </c>
      <c r="R101" s="30">
        <v>15756.4</v>
      </c>
      <c r="S101" s="30">
        <v>3109547.76</v>
      </c>
      <c r="T101" s="30">
        <v>0</v>
      </c>
      <c r="U101" s="30">
        <v>10306.33</v>
      </c>
      <c r="V101" s="30">
        <v>10306.33</v>
      </c>
      <c r="W101" s="85">
        <v>2016</v>
      </c>
    </row>
    <row r="102" spans="1:23" ht="18.75" customHeight="1" outlineLevel="2">
      <c r="A102" s="24">
        <f t="shared" si="10"/>
        <v>77</v>
      </c>
      <c r="B102" s="24">
        <f t="shared" si="10"/>
        <v>44</v>
      </c>
      <c r="C102" s="25" t="s">
        <v>54</v>
      </c>
      <c r="D102" s="25" t="s">
        <v>557</v>
      </c>
      <c r="E102" s="24">
        <v>1980</v>
      </c>
      <c r="F102" s="24" t="s">
        <v>184</v>
      </c>
      <c r="G102" s="26" t="s">
        <v>103</v>
      </c>
      <c r="H102" s="27">
        <v>2</v>
      </c>
      <c r="I102" s="28">
        <v>2</v>
      </c>
      <c r="J102" s="29">
        <v>1113.5</v>
      </c>
      <c r="K102" s="29">
        <v>958.9</v>
      </c>
      <c r="L102" s="29">
        <v>0</v>
      </c>
      <c r="M102" s="28">
        <v>50</v>
      </c>
      <c r="N102" s="30">
        <f>'Приложение №2'!E102</f>
        <v>9225094.62</v>
      </c>
      <c r="O102" s="30">
        <v>0</v>
      </c>
      <c r="P102" s="30">
        <v>5434962.72</v>
      </c>
      <c r="Q102" s="30">
        <v>0</v>
      </c>
      <c r="R102" s="30">
        <v>26877.83</v>
      </c>
      <c r="S102" s="30">
        <v>3763254.07</v>
      </c>
      <c r="T102" s="30">
        <v>0</v>
      </c>
      <c r="U102" s="30">
        <v>12028.29</v>
      </c>
      <c r="V102" s="30">
        <v>12028.29</v>
      </c>
      <c r="W102" s="85">
        <v>2016</v>
      </c>
    </row>
    <row r="103" spans="1:23" ht="18.75" customHeight="1" outlineLevel="2">
      <c r="A103" s="24">
        <f t="shared" si="10"/>
        <v>78</v>
      </c>
      <c r="B103" s="24">
        <f t="shared" si="10"/>
        <v>45</v>
      </c>
      <c r="C103" s="25" t="s">
        <v>54</v>
      </c>
      <c r="D103" s="25" t="s">
        <v>157</v>
      </c>
      <c r="E103" s="24">
        <v>1980</v>
      </c>
      <c r="F103" s="24" t="s">
        <v>184</v>
      </c>
      <c r="G103" s="26" t="s">
        <v>103</v>
      </c>
      <c r="H103" s="27">
        <v>2</v>
      </c>
      <c r="I103" s="28">
        <v>1</v>
      </c>
      <c r="J103" s="29">
        <v>1059.4</v>
      </c>
      <c r="K103" s="29">
        <v>988</v>
      </c>
      <c r="L103" s="29">
        <v>0</v>
      </c>
      <c r="M103" s="28">
        <v>61</v>
      </c>
      <c r="N103" s="30">
        <f>'Приложение №2'!E103</f>
        <v>8300525.47</v>
      </c>
      <c r="O103" s="30">
        <v>0</v>
      </c>
      <c r="P103" s="30">
        <v>4854407.12</v>
      </c>
      <c r="Q103" s="30">
        <v>0</v>
      </c>
      <c r="R103" s="30">
        <v>26286.97</v>
      </c>
      <c r="S103" s="30">
        <v>3419831.38</v>
      </c>
      <c r="T103" s="30">
        <v>0</v>
      </c>
      <c r="U103" s="30">
        <v>11768.15</v>
      </c>
      <c r="V103" s="30">
        <v>11768.15</v>
      </c>
      <c r="W103" s="85">
        <v>2016</v>
      </c>
    </row>
    <row r="104" spans="1:23" ht="18.75" customHeight="1" outlineLevel="2">
      <c r="A104" s="24">
        <f t="shared" si="10"/>
        <v>79</v>
      </c>
      <c r="B104" s="24">
        <f t="shared" si="10"/>
        <v>46</v>
      </c>
      <c r="C104" s="25" t="s">
        <v>54</v>
      </c>
      <c r="D104" s="25" t="s">
        <v>158</v>
      </c>
      <c r="E104" s="24">
        <v>1972</v>
      </c>
      <c r="F104" s="24" t="s">
        <v>184</v>
      </c>
      <c r="G104" s="26" t="s">
        <v>103</v>
      </c>
      <c r="H104" s="27">
        <v>2</v>
      </c>
      <c r="I104" s="28">
        <v>1</v>
      </c>
      <c r="J104" s="29">
        <v>881.6</v>
      </c>
      <c r="K104" s="29">
        <v>615.2</v>
      </c>
      <c r="L104" s="29">
        <v>0</v>
      </c>
      <c r="M104" s="28">
        <v>52</v>
      </c>
      <c r="N104" s="30">
        <f>'Приложение №2'!E104</f>
        <v>5718729.34</v>
      </c>
      <c r="O104" s="30">
        <v>0</v>
      </c>
      <c r="P104" s="30">
        <v>4256827</v>
      </c>
      <c r="Q104" s="30">
        <v>0</v>
      </c>
      <c r="R104" s="30">
        <v>8825.96</v>
      </c>
      <c r="S104" s="30">
        <v>1453076.38</v>
      </c>
      <c r="T104" s="30">
        <v>0</v>
      </c>
      <c r="U104" s="30">
        <v>12028.29</v>
      </c>
      <c r="V104" s="30">
        <v>12028.29</v>
      </c>
      <c r="W104" s="85">
        <v>2016</v>
      </c>
    </row>
    <row r="105" spans="1:23" ht="18.75" customHeight="1" outlineLevel="2">
      <c r="A105" s="24">
        <f t="shared" si="10"/>
        <v>80</v>
      </c>
      <c r="B105" s="24">
        <f t="shared" si="10"/>
        <v>47</v>
      </c>
      <c r="C105" s="25" t="s">
        <v>54</v>
      </c>
      <c r="D105" s="25" t="s">
        <v>558</v>
      </c>
      <c r="E105" s="24">
        <v>1980</v>
      </c>
      <c r="F105" s="24" t="s">
        <v>184</v>
      </c>
      <c r="G105" s="26" t="s">
        <v>103</v>
      </c>
      <c r="H105" s="27">
        <v>2</v>
      </c>
      <c r="I105" s="28">
        <v>1</v>
      </c>
      <c r="J105" s="29">
        <v>697.2</v>
      </c>
      <c r="K105" s="29">
        <v>654.6</v>
      </c>
      <c r="L105" s="29">
        <v>0</v>
      </c>
      <c r="M105" s="28">
        <v>46</v>
      </c>
      <c r="N105" s="30">
        <f>'Приложение №2'!E105</f>
        <v>5517270.23</v>
      </c>
      <c r="O105" s="30">
        <v>0</v>
      </c>
      <c r="P105" s="30">
        <v>3617430.15</v>
      </c>
      <c r="Q105" s="30">
        <v>0</v>
      </c>
      <c r="R105" s="30">
        <v>18852.48</v>
      </c>
      <c r="S105" s="30">
        <v>1880987.6</v>
      </c>
      <c r="T105" s="30">
        <v>0</v>
      </c>
      <c r="U105" s="30">
        <v>12028.29</v>
      </c>
      <c r="V105" s="30">
        <v>12028.29</v>
      </c>
      <c r="W105" s="85">
        <v>2016</v>
      </c>
    </row>
    <row r="106" spans="1:23" ht="18.75" customHeight="1" outlineLevel="2">
      <c r="A106" s="24">
        <f t="shared" si="10"/>
        <v>81</v>
      </c>
      <c r="B106" s="24">
        <f t="shared" si="10"/>
        <v>48</v>
      </c>
      <c r="C106" s="25" t="s">
        <v>54</v>
      </c>
      <c r="D106" s="25" t="s">
        <v>559</v>
      </c>
      <c r="E106" s="24">
        <v>1986</v>
      </c>
      <c r="F106" s="24">
        <v>2013</v>
      </c>
      <c r="G106" s="26" t="s">
        <v>48</v>
      </c>
      <c r="H106" s="27">
        <v>12</v>
      </c>
      <c r="I106" s="28">
        <v>1</v>
      </c>
      <c r="J106" s="29">
        <v>5258.1</v>
      </c>
      <c r="K106" s="29">
        <v>4276.5</v>
      </c>
      <c r="L106" s="29">
        <v>72.3</v>
      </c>
      <c r="M106" s="28">
        <v>174</v>
      </c>
      <c r="N106" s="30">
        <f>'Приложение №2'!E106</f>
        <v>388052.76</v>
      </c>
      <c r="O106" s="30">
        <v>0</v>
      </c>
      <c r="P106" s="30">
        <v>236551.01104785243</v>
      </c>
      <c r="Q106" s="30"/>
      <c r="R106" s="30">
        <v>10538.069840794524</v>
      </c>
      <c r="S106" s="30">
        <v>140963.67911135306</v>
      </c>
      <c r="T106" s="30">
        <v>0</v>
      </c>
      <c r="U106" s="30">
        <v>144.77</v>
      </c>
      <c r="V106" s="30">
        <v>144.77</v>
      </c>
      <c r="W106" s="85">
        <v>2016</v>
      </c>
    </row>
    <row r="107" spans="1:23" ht="18.75" customHeight="1" outlineLevel="2">
      <c r="A107" s="24">
        <f t="shared" si="10"/>
        <v>82</v>
      </c>
      <c r="B107" s="24">
        <f t="shared" si="10"/>
        <v>49</v>
      </c>
      <c r="C107" s="25" t="s">
        <v>54</v>
      </c>
      <c r="D107" s="25" t="s">
        <v>159</v>
      </c>
      <c r="E107" s="24">
        <v>1968</v>
      </c>
      <c r="F107" s="24" t="s">
        <v>184</v>
      </c>
      <c r="G107" s="26" t="s">
        <v>103</v>
      </c>
      <c r="H107" s="27">
        <v>2</v>
      </c>
      <c r="I107" s="28">
        <v>2</v>
      </c>
      <c r="J107" s="29">
        <v>561.3</v>
      </c>
      <c r="K107" s="29">
        <v>515.6</v>
      </c>
      <c r="L107" s="29">
        <v>0</v>
      </c>
      <c r="M107" s="28">
        <v>56</v>
      </c>
      <c r="N107" s="30">
        <f>'Приложение №2'!E107</f>
        <v>3424089.15</v>
      </c>
      <c r="O107" s="30">
        <v>0</v>
      </c>
      <c r="P107" s="30">
        <v>2043017.9</v>
      </c>
      <c r="Q107" s="30">
        <v>0</v>
      </c>
      <c r="R107" s="30">
        <v>14298.49</v>
      </c>
      <c r="S107" s="30">
        <v>1366772.76</v>
      </c>
      <c r="T107" s="30">
        <v>0</v>
      </c>
      <c r="U107" s="30">
        <v>11604.42</v>
      </c>
      <c r="V107" s="30">
        <v>11604.42</v>
      </c>
      <c r="W107" s="85">
        <v>2016</v>
      </c>
    </row>
    <row r="108" spans="1:23" ht="18.75" customHeight="1" outlineLevel="2">
      <c r="A108" s="24">
        <f>A107+1</f>
        <v>83</v>
      </c>
      <c r="B108" s="24">
        <f>B107+1</f>
        <v>50</v>
      </c>
      <c r="C108" s="25" t="s">
        <v>54</v>
      </c>
      <c r="D108" s="25" t="s">
        <v>560</v>
      </c>
      <c r="E108" s="24">
        <v>1964</v>
      </c>
      <c r="F108" s="24" t="s">
        <v>184</v>
      </c>
      <c r="G108" s="26" t="s">
        <v>48</v>
      </c>
      <c r="H108" s="27">
        <v>4</v>
      </c>
      <c r="I108" s="28">
        <v>4</v>
      </c>
      <c r="J108" s="29">
        <v>2622.1</v>
      </c>
      <c r="K108" s="29">
        <v>2437.3</v>
      </c>
      <c r="L108" s="29">
        <v>0</v>
      </c>
      <c r="M108" s="28">
        <v>107</v>
      </c>
      <c r="N108" s="30">
        <f>'Приложение №2'!E108</f>
        <v>15657641.5</v>
      </c>
      <c r="O108" s="30">
        <v>0</v>
      </c>
      <c r="P108" s="30">
        <v>7640472.97</v>
      </c>
      <c r="Q108" s="30">
        <v>0</v>
      </c>
      <c r="R108" s="30">
        <v>80267.49</v>
      </c>
      <c r="S108" s="30">
        <v>7936901.04</v>
      </c>
      <c r="T108" s="30">
        <v>0</v>
      </c>
      <c r="U108" s="30">
        <v>7368.18</v>
      </c>
      <c r="V108" s="30">
        <v>7368.18</v>
      </c>
      <c r="W108" s="85">
        <v>2016</v>
      </c>
    </row>
    <row r="109" spans="1:23" ht="18.75" customHeight="1" outlineLevel="2">
      <c r="A109" s="24">
        <f>A108+1</f>
        <v>84</v>
      </c>
      <c r="B109" s="24">
        <f>B108+1</f>
        <v>51</v>
      </c>
      <c r="C109" s="25" t="s">
        <v>54</v>
      </c>
      <c r="D109" s="25" t="s">
        <v>561</v>
      </c>
      <c r="E109" s="24">
        <v>1973</v>
      </c>
      <c r="F109" s="24" t="s">
        <v>184</v>
      </c>
      <c r="G109" s="26" t="s">
        <v>48</v>
      </c>
      <c r="H109" s="27">
        <v>4</v>
      </c>
      <c r="I109" s="28">
        <v>4</v>
      </c>
      <c r="J109" s="29">
        <v>3722.9</v>
      </c>
      <c r="K109" s="29">
        <v>3349.7</v>
      </c>
      <c r="L109" s="29">
        <v>0</v>
      </c>
      <c r="M109" s="28">
        <v>132</v>
      </c>
      <c r="N109" s="30">
        <f>'Приложение №2'!E109</f>
        <v>1062989.96</v>
      </c>
      <c r="O109" s="30">
        <v>0</v>
      </c>
      <c r="P109" s="30">
        <v>492361.67</v>
      </c>
      <c r="Q109" s="30">
        <v>0</v>
      </c>
      <c r="R109" s="30">
        <v>61385.45</v>
      </c>
      <c r="S109" s="30">
        <v>509242.84</v>
      </c>
      <c r="T109" s="30">
        <v>0</v>
      </c>
      <c r="U109" s="30">
        <v>1049.04</v>
      </c>
      <c r="V109" s="30">
        <v>1049.04</v>
      </c>
      <c r="W109" s="85">
        <v>2016</v>
      </c>
    </row>
    <row r="110" spans="1:23" ht="18.75" customHeight="1" outlineLevel="1">
      <c r="A110" s="106"/>
      <c r="B110" s="122" t="s">
        <v>52</v>
      </c>
      <c r="C110" s="122"/>
      <c r="D110" s="122"/>
      <c r="E110" s="106"/>
      <c r="F110" s="106"/>
      <c r="G110" s="106"/>
      <c r="H110" s="106"/>
      <c r="I110" s="31">
        <v>122</v>
      </c>
      <c r="J110" s="32">
        <v>118552.02</v>
      </c>
      <c r="K110" s="32">
        <v>96834.7</v>
      </c>
      <c r="L110" s="32">
        <v>271.2</v>
      </c>
      <c r="M110" s="31">
        <v>5469</v>
      </c>
      <c r="N110" s="33">
        <f aca="true" t="shared" si="11" ref="N110:S110">SUM(N59:N109)</f>
        <v>140768424.38000003</v>
      </c>
      <c r="O110" s="33">
        <f t="shared" si="11"/>
        <v>0</v>
      </c>
      <c r="P110" s="33">
        <f t="shared" si="11"/>
        <v>85207705.08335777</v>
      </c>
      <c r="Q110" s="33">
        <f t="shared" si="11"/>
        <v>0</v>
      </c>
      <c r="R110" s="33">
        <f t="shared" si="11"/>
        <v>1145575.7086416676</v>
      </c>
      <c r="S110" s="33">
        <f t="shared" si="11"/>
        <v>54415143.57800059</v>
      </c>
      <c r="T110" s="33">
        <v>0</v>
      </c>
      <c r="U110" s="33"/>
      <c r="V110" s="33"/>
      <c r="W110" s="86"/>
    </row>
    <row r="111" spans="1:23" ht="18.75" customHeight="1" outlineLevel="1">
      <c r="A111" s="106"/>
      <c r="B111" s="122" t="s">
        <v>76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3"/>
    </row>
    <row r="112" spans="1:23" ht="18.75" customHeight="1" outlineLevel="2">
      <c r="A112" s="24">
        <f>A109+1</f>
        <v>85</v>
      </c>
      <c r="B112" s="24">
        <v>1</v>
      </c>
      <c r="C112" s="25" t="s">
        <v>77</v>
      </c>
      <c r="D112" s="25" t="s">
        <v>562</v>
      </c>
      <c r="E112" s="24">
        <v>1966</v>
      </c>
      <c r="F112" s="24" t="s">
        <v>184</v>
      </c>
      <c r="G112" s="26" t="s">
        <v>48</v>
      </c>
      <c r="H112" s="27">
        <v>4</v>
      </c>
      <c r="I112" s="28">
        <v>2</v>
      </c>
      <c r="J112" s="29">
        <v>1327.2</v>
      </c>
      <c r="K112" s="29">
        <v>1232.7</v>
      </c>
      <c r="L112" s="29">
        <v>0</v>
      </c>
      <c r="M112" s="28">
        <v>70</v>
      </c>
      <c r="N112" s="30">
        <f>'Приложение №2'!E112</f>
        <v>2873319.67</v>
      </c>
      <c r="O112" s="30">
        <v>0</v>
      </c>
      <c r="P112" s="30">
        <v>1356312.11</v>
      </c>
      <c r="Q112" s="30"/>
      <c r="R112" s="30">
        <v>41418.71</v>
      </c>
      <c r="S112" s="30">
        <f>N112-P112-R112</f>
        <v>1475588.8499999999</v>
      </c>
      <c r="T112" s="30">
        <v>0</v>
      </c>
      <c r="U112" s="30">
        <v>6399.39</v>
      </c>
      <c r="V112" s="30">
        <v>6399.39</v>
      </c>
      <c r="W112" s="85">
        <v>2016</v>
      </c>
    </row>
    <row r="113" spans="1:23" ht="18.75" customHeight="1" outlineLevel="2">
      <c r="A113" s="24">
        <f>A112+1</f>
        <v>86</v>
      </c>
      <c r="B113" s="24">
        <v>2</v>
      </c>
      <c r="C113" s="25" t="s">
        <v>77</v>
      </c>
      <c r="D113" s="25" t="s">
        <v>563</v>
      </c>
      <c r="E113" s="24">
        <v>1968</v>
      </c>
      <c r="F113" s="24" t="s">
        <v>184</v>
      </c>
      <c r="G113" s="26" t="s">
        <v>48</v>
      </c>
      <c r="H113" s="27">
        <v>4</v>
      </c>
      <c r="I113" s="28">
        <v>3</v>
      </c>
      <c r="J113" s="29">
        <v>1626</v>
      </c>
      <c r="K113" s="29">
        <v>1482.9</v>
      </c>
      <c r="L113" s="29">
        <v>0</v>
      </c>
      <c r="M113" s="28">
        <v>78</v>
      </c>
      <c r="N113" s="30">
        <f>'Приложение №2'!E113</f>
        <v>7559077</v>
      </c>
      <c r="O113" s="30">
        <v>0</v>
      </c>
      <c r="P113" s="30">
        <v>6535827</v>
      </c>
      <c r="Q113" s="30"/>
      <c r="R113" s="30">
        <v>27175.12</v>
      </c>
      <c r="S113" s="30">
        <v>996074.88</v>
      </c>
      <c r="T113" s="30">
        <v>0</v>
      </c>
      <c r="U113" s="30">
        <v>5736.11</v>
      </c>
      <c r="V113" s="30">
        <v>5736.11</v>
      </c>
      <c r="W113" s="85">
        <v>2016</v>
      </c>
    </row>
    <row r="114" spans="1:23" ht="18.75" customHeight="1" outlineLevel="1">
      <c r="A114" s="106"/>
      <c r="B114" s="122" t="s">
        <v>52</v>
      </c>
      <c r="C114" s="122"/>
      <c r="D114" s="122"/>
      <c r="E114" s="106"/>
      <c r="F114" s="106"/>
      <c r="G114" s="106"/>
      <c r="H114" s="106"/>
      <c r="I114" s="31">
        <v>5</v>
      </c>
      <c r="J114" s="32">
        <v>2953.2</v>
      </c>
      <c r="K114" s="32">
        <v>2715.6</v>
      </c>
      <c r="L114" s="32">
        <v>0</v>
      </c>
      <c r="M114" s="31">
        <v>148</v>
      </c>
      <c r="N114" s="33">
        <f aca="true" t="shared" si="12" ref="N114:T114">SUM(N112:N113)</f>
        <v>10432396.67</v>
      </c>
      <c r="O114" s="33">
        <f t="shared" si="12"/>
        <v>0</v>
      </c>
      <c r="P114" s="33">
        <f t="shared" si="12"/>
        <v>7892139.11</v>
      </c>
      <c r="Q114" s="33">
        <f t="shared" si="12"/>
        <v>0</v>
      </c>
      <c r="R114" s="33">
        <f t="shared" si="12"/>
        <v>68593.83</v>
      </c>
      <c r="S114" s="33">
        <f t="shared" si="12"/>
        <v>2471663.73</v>
      </c>
      <c r="T114" s="33">
        <f t="shared" si="12"/>
        <v>0</v>
      </c>
      <c r="U114" s="33"/>
      <c r="V114" s="33"/>
      <c r="W114" s="86"/>
    </row>
    <row r="115" spans="1:23" ht="18.75" customHeight="1" outlineLevel="1">
      <c r="A115" s="106"/>
      <c r="B115" s="122" t="s">
        <v>160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3"/>
    </row>
    <row r="116" spans="1:23" ht="18.75" customHeight="1" outlineLevel="2">
      <c r="A116" s="24">
        <f>A113+1</f>
        <v>87</v>
      </c>
      <c r="B116" s="24">
        <v>1</v>
      </c>
      <c r="C116" s="25" t="s">
        <v>161</v>
      </c>
      <c r="D116" s="25" t="s">
        <v>564</v>
      </c>
      <c r="E116" s="24">
        <v>1980</v>
      </c>
      <c r="F116" s="24" t="s">
        <v>184</v>
      </c>
      <c r="G116" s="26" t="s">
        <v>103</v>
      </c>
      <c r="H116" s="27">
        <v>2</v>
      </c>
      <c r="I116" s="28">
        <v>2</v>
      </c>
      <c r="J116" s="29">
        <v>414.7</v>
      </c>
      <c r="K116" s="29">
        <v>381.5</v>
      </c>
      <c r="L116" s="29">
        <v>0</v>
      </c>
      <c r="M116" s="28">
        <v>21</v>
      </c>
      <c r="N116" s="30">
        <f>'Приложение №2'!E116</f>
        <v>720543.7100000001</v>
      </c>
      <c r="O116" s="30">
        <v>0</v>
      </c>
      <c r="P116" s="30">
        <v>720543.7100000001</v>
      </c>
      <c r="Q116" s="30">
        <v>0</v>
      </c>
      <c r="R116" s="30">
        <v>0</v>
      </c>
      <c r="S116" s="30">
        <v>0</v>
      </c>
      <c r="T116" s="30">
        <v>0</v>
      </c>
      <c r="U116" s="30">
        <v>12439.79</v>
      </c>
      <c r="V116" s="30">
        <v>12439.79</v>
      </c>
      <c r="W116" s="85">
        <v>2016</v>
      </c>
    </row>
    <row r="117" spans="1:23" ht="18.75" customHeight="1" outlineLevel="1">
      <c r="A117" s="106"/>
      <c r="B117" s="122" t="s">
        <v>52</v>
      </c>
      <c r="C117" s="122"/>
      <c r="D117" s="122"/>
      <c r="E117" s="106"/>
      <c r="F117" s="106"/>
      <c r="G117" s="106"/>
      <c r="H117" s="106"/>
      <c r="I117" s="31">
        <v>3</v>
      </c>
      <c r="J117" s="32">
        <v>1125</v>
      </c>
      <c r="K117" s="32">
        <v>1027.5</v>
      </c>
      <c r="L117" s="32">
        <v>0</v>
      </c>
      <c r="M117" s="31">
        <v>51</v>
      </c>
      <c r="N117" s="33">
        <f aca="true" t="shared" si="13" ref="N117:S117">SUM(N116:N116)</f>
        <v>720543.7100000001</v>
      </c>
      <c r="O117" s="33">
        <f t="shared" si="13"/>
        <v>0</v>
      </c>
      <c r="P117" s="33">
        <f t="shared" si="13"/>
        <v>720543.7100000001</v>
      </c>
      <c r="Q117" s="33">
        <f t="shared" si="13"/>
        <v>0</v>
      </c>
      <c r="R117" s="33">
        <f t="shared" si="13"/>
        <v>0</v>
      </c>
      <c r="S117" s="33">
        <f t="shared" si="13"/>
        <v>0</v>
      </c>
      <c r="T117" s="33">
        <v>0</v>
      </c>
      <c r="U117" s="33"/>
      <c r="V117" s="33"/>
      <c r="W117" s="86"/>
    </row>
    <row r="118" spans="1:23" ht="18.75" customHeight="1" outlineLevel="1">
      <c r="A118" s="106"/>
      <c r="B118" s="122" t="s">
        <v>565</v>
      </c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3"/>
    </row>
    <row r="119" spans="1:23" ht="18.75" customHeight="1" outlineLevel="2">
      <c r="A119" s="24">
        <f>A116+1</f>
        <v>88</v>
      </c>
      <c r="B119" s="24">
        <v>1</v>
      </c>
      <c r="C119" s="25" t="s">
        <v>566</v>
      </c>
      <c r="D119" s="25" t="s">
        <v>567</v>
      </c>
      <c r="E119" s="24">
        <v>1994</v>
      </c>
      <c r="F119" s="24" t="s">
        <v>184</v>
      </c>
      <c r="G119" s="26" t="s">
        <v>48</v>
      </c>
      <c r="H119" s="27">
        <v>2</v>
      </c>
      <c r="I119" s="28">
        <v>1</v>
      </c>
      <c r="J119" s="29">
        <v>386.1</v>
      </c>
      <c r="K119" s="29">
        <v>367.3</v>
      </c>
      <c r="L119" s="29">
        <v>0</v>
      </c>
      <c r="M119" s="28">
        <v>20</v>
      </c>
      <c r="N119" s="30">
        <f>'Приложение №2'!E119</f>
        <v>1411687.8200000003</v>
      </c>
      <c r="O119" s="30">
        <v>0</v>
      </c>
      <c r="P119" s="30">
        <v>0</v>
      </c>
      <c r="Q119" s="30">
        <v>157747.814564461</v>
      </c>
      <c r="R119" s="30">
        <v>10795.4</v>
      </c>
      <c r="S119" s="30">
        <v>1243144.61</v>
      </c>
      <c r="T119" s="30">
        <v>0</v>
      </c>
      <c r="U119" s="30">
        <v>4806.87</v>
      </c>
      <c r="V119" s="30">
        <v>4806.87</v>
      </c>
      <c r="W119" s="85">
        <v>2016</v>
      </c>
    </row>
    <row r="120" spans="1:23" ht="18.75" customHeight="1" outlineLevel="1">
      <c r="A120" s="106"/>
      <c r="B120" s="122" t="s">
        <v>52</v>
      </c>
      <c r="C120" s="122"/>
      <c r="D120" s="122"/>
      <c r="E120" s="106"/>
      <c r="F120" s="106"/>
      <c r="G120" s="106"/>
      <c r="H120" s="106"/>
      <c r="I120" s="31">
        <v>1</v>
      </c>
      <c r="J120" s="32">
        <v>386.1</v>
      </c>
      <c r="K120" s="32">
        <v>367.3</v>
      </c>
      <c r="L120" s="32">
        <v>0</v>
      </c>
      <c r="M120" s="31">
        <v>20</v>
      </c>
      <c r="N120" s="33">
        <v>1411687.8200000003</v>
      </c>
      <c r="O120" s="33">
        <f>SUM(O119)</f>
        <v>0</v>
      </c>
      <c r="P120" s="33">
        <f>SUM(P119)</f>
        <v>0</v>
      </c>
      <c r="Q120" s="33">
        <f>SUM(Q119)</f>
        <v>157747.814564461</v>
      </c>
      <c r="R120" s="33">
        <f>SUM(R119)</f>
        <v>10795.4</v>
      </c>
      <c r="S120" s="33">
        <f>SUM(S119)</f>
        <v>1243144.61</v>
      </c>
      <c r="T120" s="33">
        <v>0</v>
      </c>
      <c r="U120" s="33"/>
      <c r="V120" s="33"/>
      <c r="W120" s="86"/>
    </row>
    <row r="121" spans="1:23" ht="18.75" customHeight="1" outlineLevel="1">
      <c r="A121" s="106"/>
      <c r="B121" s="122" t="s">
        <v>82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3"/>
    </row>
    <row r="122" spans="1:23" ht="18.75" customHeight="1" outlineLevel="2">
      <c r="A122" s="24">
        <f>A119+1</f>
        <v>89</v>
      </c>
      <c r="B122" s="24">
        <v>1</v>
      </c>
      <c r="C122" s="25" t="s">
        <v>83</v>
      </c>
      <c r="D122" s="25" t="s">
        <v>568</v>
      </c>
      <c r="E122" s="24">
        <v>1976</v>
      </c>
      <c r="F122" s="24" t="s">
        <v>184</v>
      </c>
      <c r="G122" s="26" t="s">
        <v>48</v>
      </c>
      <c r="H122" s="27">
        <v>5</v>
      </c>
      <c r="I122" s="28">
        <v>4</v>
      </c>
      <c r="J122" s="29">
        <v>4214.1</v>
      </c>
      <c r="K122" s="29">
        <v>2710.2</v>
      </c>
      <c r="L122" s="29">
        <v>1503.9</v>
      </c>
      <c r="M122" s="28">
        <v>138</v>
      </c>
      <c r="N122" s="30">
        <f>'Приложение №2'!E122</f>
        <v>3513567.46</v>
      </c>
      <c r="O122" s="30">
        <v>0</v>
      </c>
      <c r="P122" s="30">
        <v>1011067.19</v>
      </c>
      <c r="Q122" s="30">
        <v>0</v>
      </c>
      <c r="R122" s="30">
        <v>209449.73</v>
      </c>
      <c r="S122" s="30">
        <v>2293050.54</v>
      </c>
      <c r="T122" s="30">
        <v>0</v>
      </c>
      <c r="U122" s="30">
        <v>1788.1</v>
      </c>
      <c r="V122" s="30">
        <v>1788.1</v>
      </c>
      <c r="W122" s="85">
        <v>2016</v>
      </c>
    </row>
    <row r="123" spans="1:23" ht="18.75" customHeight="1" outlineLevel="2">
      <c r="A123" s="24">
        <f>A122+1</f>
        <v>90</v>
      </c>
      <c r="B123" s="24">
        <v>2</v>
      </c>
      <c r="C123" s="25" t="s">
        <v>83</v>
      </c>
      <c r="D123" s="25" t="s">
        <v>569</v>
      </c>
      <c r="E123" s="24">
        <v>1979</v>
      </c>
      <c r="F123" s="24" t="s">
        <v>184</v>
      </c>
      <c r="G123" s="26" t="s">
        <v>48</v>
      </c>
      <c r="H123" s="27">
        <v>5</v>
      </c>
      <c r="I123" s="28">
        <v>2</v>
      </c>
      <c r="J123" s="29">
        <v>1735.9</v>
      </c>
      <c r="K123" s="29">
        <v>1534.3</v>
      </c>
      <c r="L123" s="29">
        <v>201.6</v>
      </c>
      <c r="M123" s="28">
        <v>66</v>
      </c>
      <c r="N123" s="30">
        <f>'Приложение №2'!E123</f>
        <v>2015488.9300000002</v>
      </c>
      <c r="O123" s="30">
        <v>0</v>
      </c>
      <c r="P123" s="30">
        <v>1063605.18</v>
      </c>
      <c r="Q123" s="30">
        <v>0</v>
      </c>
      <c r="R123" s="30">
        <v>67422.43</v>
      </c>
      <c r="S123" s="30">
        <v>884461.32</v>
      </c>
      <c r="T123" s="30">
        <v>0</v>
      </c>
      <c r="U123" s="30">
        <v>1788.1</v>
      </c>
      <c r="V123" s="30">
        <v>1788.1</v>
      </c>
      <c r="W123" s="85">
        <v>2016</v>
      </c>
    </row>
    <row r="124" spans="1:23" ht="18.75" customHeight="1" outlineLevel="1">
      <c r="A124" s="34"/>
      <c r="B124" s="122" t="s">
        <v>52</v>
      </c>
      <c r="C124" s="122"/>
      <c r="D124" s="122"/>
      <c r="E124" s="106"/>
      <c r="F124" s="106"/>
      <c r="G124" s="106"/>
      <c r="H124" s="106"/>
      <c r="I124" s="31">
        <v>59</v>
      </c>
      <c r="J124" s="32">
        <v>30133.8</v>
      </c>
      <c r="K124" s="32">
        <v>23318.49</v>
      </c>
      <c r="L124" s="32">
        <v>4774.3</v>
      </c>
      <c r="M124" s="31">
        <v>1243</v>
      </c>
      <c r="N124" s="33">
        <f aca="true" t="shared" si="14" ref="N124:S124">SUM(N122:N123)</f>
        <v>5529056.390000001</v>
      </c>
      <c r="O124" s="33">
        <f t="shared" si="14"/>
        <v>0</v>
      </c>
      <c r="P124" s="33">
        <f t="shared" si="14"/>
        <v>2074672.3699999999</v>
      </c>
      <c r="Q124" s="33">
        <f t="shared" si="14"/>
        <v>0</v>
      </c>
      <c r="R124" s="33">
        <f t="shared" si="14"/>
        <v>276872.16000000003</v>
      </c>
      <c r="S124" s="33">
        <f t="shared" si="14"/>
        <v>3177511.86</v>
      </c>
      <c r="T124" s="33">
        <v>0</v>
      </c>
      <c r="U124" s="33"/>
      <c r="V124" s="33"/>
      <c r="W124" s="86"/>
    </row>
    <row r="125" spans="1:23" ht="18.75" customHeight="1" outlineLevel="1">
      <c r="A125" s="106"/>
      <c r="B125" s="122" t="s">
        <v>570</v>
      </c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3"/>
    </row>
    <row r="126" spans="1:23" ht="18.75" customHeight="1" outlineLevel="2">
      <c r="A126" s="24">
        <f>A123+1</f>
        <v>91</v>
      </c>
      <c r="B126" s="24">
        <v>1</v>
      </c>
      <c r="C126" s="25" t="s">
        <v>571</v>
      </c>
      <c r="D126" s="25" t="s">
        <v>572</v>
      </c>
      <c r="E126" s="24">
        <v>1970</v>
      </c>
      <c r="F126" s="24" t="s">
        <v>184</v>
      </c>
      <c r="G126" s="26" t="s">
        <v>103</v>
      </c>
      <c r="H126" s="27">
        <v>2</v>
      </c>
      <c r="I126" s="28">
        <v>2</v>
      </c>
      <c r="J126" s="29">
        <v>546.6</v>
      </c>
      <c r="K126" s="29">
        <v>507</v>
      </c>
      <c r="L126" s="29">
        <v>0</v>
      </c>
      <c r="M126" s="28">
        <v>30</v>
      </c>
      <c r="N126" s="30">
        <f>'Приложение №2'!E126</f>
        <v>4655935.6899999995</v>
      </c>
      <c r="O126" s="30">
        <v>0</v>
      </c>
      <c r="P126" s="30">
        <f>4338293.36+14601.6+303040.73</f>
        <v>4655935.6899999995</v>
      </c>
      <c r="Q126" s="30">
        <v>0</v>
      </c>
      <c r="R126" s="30">
        <v>0</v>
      </c>
      <c r="S126" s="30">
        <v>0</v>
      </c>
      <c r="T126" s="30">
        <v>0</v>
      </c>
      <c r="U126" s="30">
        <v>11732.36</v>
      </c>
      <c r="V126" s="30">
        <v>11732.36</v>
      </c>
      <c r="W126" s="85">
        <v>2016</v>
      </c>
    </row>
    <row r="127" spans="1:23" ht="18.75" customHeight="1" outlineLevel="1">
      <c r="A127" s="106"/>
      <c r="B127" s="122" t="s">
        <v>52</v>
      </c>
      <c r="C127" s="122"/>
      <c r="D127" s="122"/>
      <c r="E127" s="106"/>
      <c r="F127" s="106"/>
      <c r="G127" s="106"/>
      <c r="H127" s="106"/>
      <c r="I127" s="31">
        <v>2</v>
      </c>
      <c r="J127" s="32">
        <v>546.6</v>
      </c>
      <c r="K127" s="32">
        <v>507</v>
      </c>
      <c r="L127" s="32">
        <v>0</v>
      </c>
      <c r="M127" s="31">
        <v>30</v>
      </c>
      <c r="N127" s="33">
        <f aca="true" t="shared" si="15" ref="N127:S127">SUM(N126)</f>
        <v>4655935.6899999995</v>
      </c>
      <c r="O127" s="33">
        <f t="shared" si="15"/>
        <v>0</v>
      </c>
      <c r="P127" s="33">
        <f t="shared" si="15"/>
        <v>4655935.6899999995</v>
      </c>
      <c r="Q127" s="33">
        <f t="shared" si="15"/>
        <v>0</v>
      </c>
      <c r="R127" s="33">
        <f t="shared" si="15"/>
        <v>0</v>
      </c>
      <c r="S127" s="33">
        <f t="shared" si="15"/>
        <v>0</v>
      </c>
      <c r="T127" s="33">
        <v>0</v>
      </c>
      <c r="U127" s="33"/>
      <c r="V127" s="33"/>
      <c r="W127" s="86"/>
    </row>
    <row r="128" spans="1:23" ht="18.75" customHeight="1" outlineLevel="1">
      <c r="A128" s="106"/>
      <c r="B128" s="122" t="s">
        <v>165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3"/>
    </row>
    <row r="129" spans="1:23" ht="18.75" customHeight="1" outlineLevel="2">
      <c r="A129" s="24">
        <f>A126+1</f>
        <v>92</v>
      </c>
      <c r="B129" s="24">
        <v>1</v>
      </c>
      <c r="C129" s="25" t="s">
        <v>573</v>
      </c>
      <c r="D129" s="25" t="s">
        <v>574</v>
      </c>
      <c r="E129" s="24">
        <v>1974</v>
      </c>
      <c r="F129" s="24" t="s">
        <v>184</v>
      </c>
      <c r="G129" s="26" t="s">
        <v>48</v>
      </c>
      <c r="H129" s="27">
        <v>2</v>
      </c>
      <c r="I129" s="28">
        <v>2</v>
      </c>
      <c r="J129" s="29">
        <v>532.1</v>
      </c>
      <c r="K129" s="29">
        <v>509.3</v>
      </c>
      <c r="L129" s="29">
        <v>0</v>
      </c>
      <c r="M129" s="28">
        <v>18</v>
      </c>
      <c r="N129" s="30">
        <f>'Приложение №2'!E129</f>
        <v>423630</v>
      </c>
      <c r="O129" s="30">
        <v>0</v>
      </c>
      <c r="P129" s="30">
        <v>174685.29</v>
      </c>
      <c r="Q129" s="30">
        <v>231585.21</v>
      </c>
      <c r="R129" s="30">
        <v>17359.5</v>
      </c>
      <c r="S129" s="30">
        <v>0</v>
      </c>
      <c r="T129" s="30">
        <v>0</v>
      </c>
      <c r="U129" s="30">
        <v>1004.2</v>
      </c>
      <c r="V129" s="30">
        <v>1004.2</v>
      </c>
      <c r="W129" s="85">
        <v>2016</v>
      </c>
    </row>
    <row r="130" spans="1:23" ht="18.75" customHeight="1" outlineLevel="1">
      <c r="A130" s="106"/>
      <c r="B130" s="122" t="s">
        <v>52</v>
      </c>
      <c r="C130" s="122"/>
      <c r="D130" s="122"/>
      <c r="E130" s="106"/>
      <c r="F130" s="106"/>
      <c r="G130" s="106"/>
      <c r="H130" s="106"/>
      <c r="I130" s="31">
        <v>4</v>
      </c>
      <c r="J130" s="32">
        <v>1079.2</v>
      </c>
      <c r="K130" s="32">
        <v>1021</v>
      </c>
      <c r="L130" s="32">
        <v>0</v>
      </c>
      <c r="M130" s="31">
        <v>51</v>
      </c>
      <c r="N130" s="33">
        <f aca="true" t="shared" si="16" ref="N130:S130">SUM(N129:N129)</f>
        <v>423630</v>
      </c>
      <c r="O130" s="33">
        <f t="shared" si="16"/>
        <v>0</v>
      </c>
      <c r="P130" s="33">
        <f t="shared" si="16"/>
        <v>174685.29</v>
      </c>
      <c r="Q130" s="33">
        <f t="shared" si="16"/>
        <v>231585.21</v>
      </c>
      <c r="R130" s="33">
        <f t="shared" si="16"/>
        <v>17359.5</v>
      </c>
      <c r="S130" s="33">
        <f t="shared" si="16"/>
        <v>0</v>
      </c>
      <c r="T130" s="33">
        <v>0</v>
      </c>
      <c r="U130" s="33"/>
      <c r="V130" s="33"/>
      <c r="W130" s="86"/>
    </row>
    <row r="131" spans="1:23" ht="18.75" customHeight="1" outlineLevel="1">
      <c r="A131" s="106"/>
      <c r="B131" s="122" t="s">
        <v>84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3"/>
    </row>
    <row r="132" spans="1:23" ht="18.75" customHeight="1" outlineLevel="2">
      <c r="A132" s="24">
        <f>A129+1</f>
        <v>93</v>
      </c>
      <c r="B132" s="24">
        <v>1</v>
      </c>
      <c r="C132" s="25" t="s">
        <v>88</v>
      </c>
      <c r="D132" s="25" t="s">
        <v>575</v>
      </c>
      <c r="E132" s="24">
        <v>1986</v>
      </c>
      <c r="F132" s="24">
        <v>2016</v>
      </c>
      <c r="G132" s="26" t="s">
        <v>48</v>
      </c>
      <c r="H132" s="27">
        <v>9</v>
      </c>
      <c r="I132" s="28">
        <v>1</v>
      </c>
      <c r="J132" s="29">
        <v>3161.7</v>
      </c>
      <c r="K132" s="29">
        <v>2521.7</v>
      </c>
      <c r="L132" s="29">
        <v>144</v>
      </c>
      <c r="M132" s="28">
        <v>93</v>
      </c>
      <c r="N132" s="30">
        <f>'Приложение №2'!E132</f>
        <v>1943935</v>
      </c>
      <c r="O132" s="30">
        <v>0</v>
      </c>
      <c r="P132" s="30">
        <v>1343774.28</v>
      </c>
      <c r="Q132" s="30">
        <v>0</v>
      </c>
      <c r="R132" s="30">
        <v>96064.8</v>
      </c>
      <c r="S132" s="30">
        <v>504095.92</v>
      </c>
      <c r="T132" s="30">
        <v>0</v>
      </c>
      <c r="U132" s="30">
        <v>729.24</v>
      </c>
      <c r="V132" s="30">
        <v>729.24</v>
      </c>
      <c r="W132" s="85">
        <v>2016</v>
      </c>
    </row>
    <row r="133" spans="1:23" ht="18.75" customHeight="1" outlineLevel="2">
      <c r="A133" s="24">
        <f aca="true" t="shared" si="17" ref="A133:B148">A132+1</f>
        <v>94</v>
      </c>
      <c r="B133" s="24">
        <f t="shared" si="17"/>
        <v>2</v>
      </c>
      <c r="C133" s="25" t="s">
        <v>88</v>
      </c>
      <c r="D133" s="25" t="s">
        <v>576</v>
      </c>
      <c r="E133" s="24">
        <v>1986</v>
      </c>
      <c r="F133" s="24">
        <v>2016</v>
      </c>
      <c r="G133" s="26" t="s">
        <v>48</v>
      </c>
      <c r="H133" s="27">
        <v>9</v>
      </c>
      <c r="I133" s="28">
        <v>1</v>
      </c>
      <c r="J133" s="29">
        <v>3164.4</v>
      </c>
      <c r="K133" s="29">
        <v>2672.1</v>
      </c>
      <c r="L133" s="29">
        <v>0</v>
      </c>
      <c r="M133" s="28">
        <v>112</v>
      </c>
      <c r="N133" s="30">
        <f>'Приложение №2'!E133</f>
        <v>1796590.93</v>
      </c>
      <c r="O133" s="30">
        <v>0</v>
      </c>
      <c r="P133" s="30">
        <v>1274671.4</v>
      </c>
      <c r="Q133" s="30">
        <v>0</v>
      </c>
      <c r="R133" s="30">
        <v>89782.56</v>
      </c>
      <c r="S133" s="30">
        <v>432136.97</v>
      </c>
      <c r="T133" s="30">
        <v>0</v>
      </c>
      <c r="U133" s="30">
        <v>1048.7</v>
      </c>
      <c r="V133" s="30">
        <v>1048.7</v>
      </c>
      <c r="W133" s="85">
        <v>2016</v>
      </c>
    </row>
    <row r="134" spans="1:23" ht="18.75" customHeight="1" outlineLevel="2">
      <c r="A134" s="24">
        <f t="shared" si="17"/>
        <v>95</v>
      </c>
      <c r="B134" s="24">
        <f t="shared" si="17"/>
        <v>3</v>
      </c>
      <c r="C134" s="25" t="s">
        <v>88</v>
      </c>
      <c r="D134" s="25" t="s">
        <v>577</v>
      </c>
      <c r="E134" s="24">
        <v>1986</v>
      </c>
      <c r="F134" s="24">
        <v>2016</v>
      </c>
      <c r="G134" s="26" t="s">
        <v>48</v>
      </c>
      <c r="H134" s="27">
        <v>9</v>
      </c>
      <c r="I134" s="28">
        <v>1</v>
      </c>
      <c r="J134" s="29">
        <v>3177</v>
      </c>
      <c r="K134" s="29">
        <v>2696.3</v>
      </c>
      <c r="L134" s="29">
        <v>0</v>
      </c>
      <c r="M134" s="28">
        <v>117</v>
      </c>
      <c r="N134" s="30">
        <f>'Приложение №2'!E134</f>
        <v>1576505</v>
      </c>
      <c r="O134" s="30">
        <v>0</v>
      </c>
      <c r="P134" s="30">
        <v>1095310.13</v>
      </c>
      <c r="Q134" s="30">
        <v>0</v>
      </c>
      <c r="R134" s="30">
        <v>90595.68</v>
      </c>
      <c r="S134" s="30">
        <v>390599.19</v>
      </c>
      <c r="T134" s="30">
        <v>0</v>
      </c>
      <c r="U134" s="30">
        <v>729.24</v>
      </c>
      <c r="V134" s="30">
        <v>729.24</v>
      </c>
      <c r="W134" s="85">
        <v>2016</v>
      </c>
    </row>
    <row r="135" spans="1:23" ht="18.75" customHeight="1" outlineLevel="2">
      <c r="A135" s="24">
        <f t="shared" si="17"/>
        <v>96</v>
      </c>
      <c r="B135" s="24">
        <f t="shared" si="17"/>
        <v>4</v>
      </c>
      <c r="C135" s="25" t="s">
        <v>88</v>
      </c>
      <c r="D135" s="25" t="s">
        <v>578</v>
      </c>
      <c r="E135" s="24">
        <v>1984</v>
      </c>
      <c r="F135" s="24">
        <v>2016</v>
      </c>
      <c r="G135" s="26" t="s">
        <v>48</v>
      </c>
      <c r="H135" s="27">
        <v>5</v>
      </c>
      <c r="I135" s="28">
        <v>3</v>
      </c>
      <c r="J135" s="29">
        <v>5157.6</v>
      </c>
      <c r="K135" s="29">
        <v>4384.2</v>
      </c>
      <c r="L135" s="29">
        <v>19</v>
      </c>
      <c r="M135" s="28">
        <v>176</v>
      </c>
      <c r="N135" s="30">
        <f>'Приложение №2'!E135</f>
        <v>3817885.61</v>
      </c>
      <c r="O135" s="30">
        <v>0</v>
      </c>
      <c r="P135" s="30">
        <v>1521413.7</v>
      </c>
      <c r="Q135" s="30">
        <v>0</v>
      </c>
      <c r="R135" s="30">
        <v>148804.8</v>
      </c>
      <c r="S135" s="30">
        <v>2147667.11</v>
      </c>
      <c r="T135" s="30">
        <v>0</v>
      </c>
      <c r="U135" s="30">
        <v>1376.39</v>
      </c>
      <c r="V135" s="30">
        <v>1376.39</v>
      </c>
      <c r="W135" s="85">
        <v>2016</v>
      </c>
    </row>
    <row r="136" spans="1:23" ht="18.75" customHeight="1" outlineLevel="2">
      <c r="A136" s="24">
        <f t="shared" si="17"/>
        <v>97</v>
      </c>
      <c r="B136" s="24">
        <f t="shared" si="17"/>
        <v>5</v>
      </c>
      <c r="C136" s="25" t="s">
        <v>88</v>
      </c>
      <c r="D136" s="25" t="s">
        <v>579</v>
      </c>
      <c r="E136" s="24">
        <v>1983</v>
      </c>
      <c r="F136" s="24">
        <v>2016</v>
      </c>
      <c r="G136" s="26" t="s">
        <v>48</v>
      </c>
      <c r="H136" s="27">
        <v>5</v>
      </c>
      <c r="I136" s="28">
        <v>3</v>
      </c>
      <c r="J136" s="29">
        <v>5048.6</v>
      </c>
      <c r="K136" s="29">
        <v>4137.5</v>
      </c>
      <c r="L136" s="29">
        <v>87.9</v>
      </c>
      <c r="M136" s="28">
        <v>186</v>
      </c>
      <c r="N136" s="30">
        <f>'Приложение №2'!E136</f>
        <v>2883754.3099999996</v>
      </c>
      <c r="O136" s="30">
        <v>0</v>
      </c>
      <c r="P136" s="30">
        <v>2067019.6</v>
      </c>
      <c r="Q136" s="30">
        <v>0</v>
      </c>
      <c r="R136" s="30">
        <v>145939.49</v>
      </c>
      <c r="S136" s="30">
        <v>670795.22</v>
      </c>
      <c r="T136" s="30">
        <v>0</v>
      </c>
      <c r="U136" s="30">
        <v>1376.39</v>
      </c>
      <c r="V136" s="30">
        <v>1376.39</v>
      </c>
      <c r="W136" s="85">
        <v>2016</v>
      </c>
    </row>
    <row r="137" spans="1:23" ht="18.75" customHeight="1" outlineLevel="2">
      <c r="A137" s="24">
        <f t="shared" si="17"/>
        <v>98</v>
      </c>
      <c r="B137" s="24">
        <f t="shared" si="17"/>
        <v>6</v>
      </c>
      <c r="C137" s="25" t="s">
        <v>88</v>
      </c>
      <c r="D137" s="25" t="s">
        <v>580</v>
      </c>
      <c r="E137" s="24">
        <v>1983</v>
      </c>
      <c r="F137" s="24">
        <v>2016</v>
      </c>
      <c r="G137" s="26" t="s">
        <v>48</v>
      </c>
      <c r="H137" s="27">
        <v>5</v>
      </c>
      <c r="I137" s="28">
        <v>6</v>
      </c>
      <c r="J137" s="29">
        <v>5056.7</v>
      </c>
      <c r="K137" s="29">
        <v>4198.5</v>
      </c>
      <c r="L137" s="29">
        <v>352.1</v>
      </c>
      <c r="M137" s="28">
        <v>181</v>
      </c>
      <c r="N137" s="30">
        <f>'Приложение №2'!E137</f>
        <v>5901947.9799999995</v>
      </c>
      <c r="O137" s="30">
        <v>0</v>
      </c>
      <c r="P137" s="30">
        <v>4218921.31</v>
      </c>
      <c r="Q137" s="30">
        <v>0</v>
      </c>
      <c r="R137" s="30">
        <v>168786.91</v>
      </c>
      <c r="S137" s="30">
        <v>1514239.76</v>
      </c>
      <c r="T137" s="30">
        <v>0</v>
      </c>
      <c r="U137" s="30">
        <v>1376.39</v>
      </c>
      <c r="V137" s="30">
        <v>1376.39</v>
      </c>
      <c r="W137" s="85">
        <v>2016</v>
      </c>
    </row>
    <row r="138" spans="1:23" ht="18.75" customHeight="1" outlineLevel="2">
      <c r="A138" s="24">
        <f t="shared" si="17"/>
        <v>99</v>
      </c>
      <c r="B138" s="24">
        <f t="shared" si="17"/>
        <v>7</v>
      </c>
      <c r="C138" s="25" t="s">
        <v>88</v>
      </c>
      <c r="D138" s="25" t="s">
        <v>581</v>
      </c>
      <c r="E138" s="24">
        <v>1981</v>
      </c>
      <c r="F138" s="24">
        <v>2016</v>
      </c>
      <c r="G138" s="26" t="s">
        <v>48</v>
      </c>
      <c r="H138" s="27">
        <v>4</v>
      </c>
      <c r="I138" s="28">
        <v>3</v>
      </c>
      <c r="J138" s="29">
        <v>3600.9</v>
      </c>
      <c r="K138" s="29">
        <v>2262.9</v>
      </c>
      <c r="L138" s="29">
        <v>238</v>
      </c>
      <c r="M138" s="28">
        <v>96</v>
      </c>
      <c r="N138" s="30">
        <f>'Приложение №2'!E138</f>
        <v>114603.76999999999</v>
      </c>
      <c r="O138" s="30">
        <v>0</v>
      </c>
      <c r="P138" s="30">
        <v>42577.87</v>
      </c>
      <c r="Q138" s="30">
        <v>0</v>
      </c>
      <c r="R138" s="30">
        <v>72025.9</v>
      </c>
      <c r="S138" s="30">
        <v>0</v>
      </c>
      <c r="T138" s="30">
        <v>0</v>
      </c>
      <c r="U138" s="30">
        <v>106.98</v>
      </c>
      <c r="V138" s="30">
        <v>106.98</v>
      </c>
      <c r="W138" s="85">
        <v>2016</v>
      </c>
    </row>
    <row r="139" spans="1:23" ht="18.75" customHeight="1" outlineLevel="2">
      <c r="A139" s="24">
        <f t="shared" si="17"/>
        <v>100</v>
      </c>
      <c r="B139" s="24">
        <f t="shared" si="17"/>
        <v>8</v>
      </c>
      <c r="C139" s="25" t="s">
        <v>88</v>
      </c>
      <c r="D139" s="25" t="s">
        <v>582</v>
      </c>
      <c r="E139" s="24">
        <v>1984</v>
      </c>
      <c r="F139" s="24">
        <v>2016</v>
      </c>
      <c r="G139" s="26" t="s">
        <v>48</v>
      </c>
      <c r="H139" s="27">
        <v>5</v>
      </c>
      <c r="I139" s="28">
        <v>4</v>
      </c>
      <c r="J139" s="29">
        <v>5736.7</v>
      </c>
      <c r="K139" s="29">
        <v>4809.9</v>
      </c>
      <c r="L139" s="29">
        <v>0</v>
      </c>
      <c r="M139" s="28">
        <v>184</v>
      </c>
      <c r="N139" s="30">
        <f>'Приложение №2'!E139</f>
        <v>5203620.34</v>
      </c>
      <c r="O139" s="30">
        <v>0</v>
      </c>
      <c r="P139" s="30">
        <v>3917560.14</v>
      </c>
      <c r="Q139" s="30">
        <v>0</v>
      </c>
      <c r="R139" s="30">
        <v>121995.99</v>
      </c>
      <c r="S139" s="30">
        <v>1164064.21</v>
      </c>
      <c r="T139" s="30">
        <v>0</v>
      </c>
      <c r="U139" s="30">
        <v>1376.39</v>
      </c>
      <c r="V139" s="30">
        <v>1376.39</v>
      </c>
      <c r="W139" s="85">
        <v>2016</v>
      </c>
    </row>
    <row r="140" spans="1:23" ht="18.75" customHeight="1" outlineLevel="2">
      <c r="A140" s="24">
        <f t="shared" si="17"/>
        <v>101</v>
      </c>
      <c r="B140" s="24">
        <f t="shared" si="17"/>
        <v>9</v>
      </c>
      <c r="C140" s="25" t="s">
        <v>88</v>
      </c>
      <c r="D140" s="25" t="s">
        <v>583</v>
      </c>
      <c r="E140" s="24">
        <v>1984</v>
      </c>
      <c r="F140" s="24">
        <v>2016</v>
      </c>
      <c r="G140" s="26" t="s">
        <v>48</v>
      </c>
      <c r="H140" s="27">
        <v>5</v>
      </c>
      <c r="I140" s="28">
        <v>5</v>
      </c>
      <c r="J140" s="29">
        <v>5749.5</v>
      </c>
      <c r="K140" s="29">
        <v>4878.4</v>
      </c>
      <c r="L140" s="29">
        <v>0</v>
      </c>
      <c r="M140" s="28">
        <v>207</v>
      </c>
      <c r="N140" s="30">
        <f>'Приложение №2'!E140</f>
        <v>5710280.350000001</v>
      </c>
      <c r="O140" s="30">
        <v>0</v>
      </c>
      <c r="P140" s="30">
        <v>4097103.97</v>
      </c>
      <c r="Q140" s="30">
        <v>0</v>
      </c>
      <c r="R140" s="30">
        <v>163914.24</v>
      </c>
      <c r="S140" s="30">
        <v>1449262.14</v>
      </c>
      <c r="T140" s="30">
        <v>0</v>
      </c>
      <c r="U140" s="30">
        <v>1376.39</v>
      </c>
      <c r="V140" s="30">
        <v>1376.39</v>
      </c>
      <c r="W140" s="85">
        <v>2016</v>
      </c>
    </row>
    <row r="141" spans="1:23" ht="18.75" customHeight="1" outlineLevel="2">
      <c r="A141" s="24">
        <f t="shared" si="17"/>
        <v>102</v>
      </c>
      <c r="B141" s="24">
        <f t="shared" si="17"/>
        <v>10</v>
      </c>
      <c r="C141" s="25" t="s">
        <v>88</v>
      </c>
      <c r="D141" s="25" t="s">
        <v>584</v>
      </c>
      <c r="E141" s="24">
        <v>1986</v>
      </c>
      <c r="F141" s="24">
        <v>2016</v>
      </c>
      <c r="G141" s="26" t="s">
        <v>48</v>
      </c>
      <c r="H141" s="27">
        <v>9</v>
      </c>
      <c r="I141" s="28">
        <v>1</v>
      </c>
      <c r="J141" s="29">
        <v>3156.1</v>
      </c>
      <c r="K141" s="29">
        <v>2676.9</v>
      </c>
      <c r="L141" s="29">
        <v>0</v>
      </c>
      <c r="M141" s="28">
        <v>101</v>
      </c>
      <c r="N141" s="30">
        <f>'Приложение №2'!E141</f>
        <v>1086618.5699999998</v>
      </c>
      <c r="O141" s="30">
        <v>0</v>
      </c>
      <c r="P141" s="30">
        <v>996674.73</v>
      </c>
      <c r="Q141" s="30">
        <v>0</v>
      </c>
      <c r="R141" s="30">
        <v>89943.84</v>
      </c>
      <c r="S141" s="30">
        <v>0</v>
      </c>
      <c r="T141" s="30">
        <v>0</v>
      </c>
      <c r="U141" s="30">
        <v>1263.28</v>
      </c>
      <c r="V141" s="30">
        <v>1263.28</v>
      </c>
      <c r="W141" s="85">
        <v>2016</v>
      </c>
    </row>
    <row r="142" spans="1:23" ht="18.75" customHeight="1" outlineLevel="2">
      <c r="A142" s="24">
        <f t="shared" si="17"/>
        <v>103</v>
      </c>
      <c r="B142" s="24">
        <f t="shared" si="17"/>
        <v>11</v>
      </c>
      <c r="C142" s="25" t="s">
        <v>88</v>
      </c>
      <c r="D142" s="25" t="s">
        <v>585</v>
      </c>
      <c r="E142" s="24">
        <v>1986</v>
      </c>
      <c r="F142" s="24">
        <v>2016</v>
      </c>
      <c r="G142" s="26" t="s">
        <v>48</v>
      </c>
      <c r="H142" s="27">
        <v>5</v>
      </c>
      <c r="I142" s="28">
        <v>8</v>
      </c>
      <c r="J142" s="29">
        <v>10107.3</v>
      </c>
      <c r="K142" s="29">
        <v>8367.2</v>
      </c>
      <c r="L142" s="29">
        <v>68.7</v>
      </c>
      <c r="M142" s="28">
        <v>334</v>
      </c>
      <c r="N142" s="30">
        <f>'Приложение №2'!E142</f>
        <v>9076853.16</v>
      </c>
      <c r="O142" s="30">
        <v>0</v>
      </c>
      <c r="P142" s="30">
        <v>6545274.84</v>
      </c>
      <c r="Q142" s="30">
        <v>0</v>
      </c>
      <c r="R142" s="30">
        <v>286545.98</v>
      </c>
      <c r="S142" s="30">
        <v>2245032.34</v>
      </c>
      <c r="T142" s="30">
        <v>0</v>
      </c>
      <c r="U142" s="30">
        <v>1564.81</v>
      </c>
      <c r="V142" s="30">
        <v>1564.81</v>
      </c>
      <c r="W142" s="85">
        <v>2016</v>
      </c>
    </row>
    <row r="143" spans="1:23" ht="18.75" customHeight="1" outlineLevel="2">
      <c r="A143" s="24">
        <f t="shared" si="17"/>
        <v>104</v>
      </c>
      <c r="B143" s="24">
        <f t="shared" si="17"/>
        <v>12</v>
      </c>
      <c r="C143" s="25" t="s">
        <v>88</v>
      </c>
      <c r="D143" s="25" t="s">
        <v>586</v>
      </c>
      <c r="E143" s="24">
        <v>1980</v>
      </c>
      <c r="F143" s="24">
        <v>2016</v>
      </c>
      <c r="G143" s="26" t="s">
        <v>48</v>
      </c>
      <c r="H143" s="27">
        <v>4</v>
      </c>
      <c r="I143" s="28">
        <v>3</v>
      </c>
      <c r="J143" s="29">
        <v>5300</v>
      </c>
      <c r="K143" s="29">
        <v>2912.9</v>
      </c>
      <c r="L143" s="29">
        <v>0</v>
      </c>
      <c r="M143" s="28">
        <v>273</v>
      </c>
      <c r="N143" s="30">
        <f>'Приложение №2'!E143</f>
        <v>92001.22</v>
      </c>
      <c r="O143" s="30">
        <v>0</v>
      </c>
      <c r="P143" s="30">
        <v>0</v>
      </c>
      <c r="Q143" s="30">
        <v>0</v>
      </c>
      <c r="R143" s="30">
        <v>92001.22</v>
      </c>
      <c r="S143" s="30">
        <v>0</v>
      </c>
      <c r="T143" s="30">
        <v>0</v>
      </c>
      <c r="U143" s="30">
        <v>106.98</v>
      </c>
      <c r="V143" s="30">
        <v>106.98</v>
      </c>
      <c r="W143" s="85">
        <v>2016</v>
      </c>
    </row>
    <row r="144" spans="1:23" ht="18.75" customHeight="1" outlineLevel="2">
      <c r="A144" s="24">
        <f t="shared" si="17"/>
        <v>105</v>
      </c>
      <c r="B144" s="24">
        <f t="shared" si="17"/>
        <v>13</v>
      </c>
      <c r="C144" s="25" t="s">
        <v>88</v>
      </c>
      <c r="D144" s="25" t="s">
        <v>587</v>
      </c>
      <c r="E144" s="24">
        <v>1985</v>
      </c>
      <c r="F144" s="24">
        <v>2016</v>
      </c>
      <c r="G144" s="26" t="s">
        <v>48</v>
      </c>
      <c r="H144" s="27">
        <v>5</v>
      </c>
      <c r="I144" s="28">
        <v>9</v>
      </c>
      <c r="J144" s="29">
        <v>11207.6</v>
      </c>
      <c r="K144" s="29">
        <v>9091.4</v>
      </c>
      <c r="L144" s="29">
        <v>253.1</v>
      </c>
      <c r="M144" s="28">
        <v>386</v>
      </c>
      <c r="N144" s="30">
        <f>'Приложение №2'!E144</f>
        <v>10206594.02</v>
      </c>
      <c r="O144" s="30">
        <v>0</v>
      </c>
      <c r="P144" s="30">
        <v>7323724.13</v>
      </c>
      <c r="Q144" s="30">
        <v>0</v>
      </c>
      <c r="R144" s="30">
        <v>325395.07</v>
      </c>
      <c r="S144" s="30">
        <v>2557474.82</v>
      </c>
      <c r="T144" s="30">
        <v>0</v>
      </c>
      <c r="U144" s="30">
        <v>1376.39</v>
      </c>
      <c r="V144" s="30">
        <v>1376.39</v>
      </c>
      <c r="W144" s="85">
        <v>2016</v>
      </c>
    </row>
    <row r="145" spans="1:23" ht="18.75" customHeight="1" outlineLevel="2">
      <c r="A145" s="24">
        <f t="shared" si="17"/>
        <v>106</v>
      </c>
      <c r="B145" s="24">
        <f t="shared" si="17"/>
        <v>14</v>
      </c>
      <c r="C145" s="25" t="s">
        <v>88</v>
      </c>
      <c r="D145" s="25" t="s">
        <v>166</v>
      </c>
      <c r="E145" s="24">
        <v>1981</v>
      </c>
      <c r="F145" s="24">
        <v>2016</v>
      </c>
      <c r="G145" s="26" t="s">
        <v>48</v>
      </c>
      <c r="H145" s="27">
        <v>4</v>
      </c>
      <c r="I145" s="28">
        <v>6</v>
      </c>
      <c r="J145" s="29">
        <v>4080.7</v>
      </c>
      <c r="K145" s="29">
        <v>3379</v>
      </c>
      <c r="L145" s="29">
        <v>0</v>
      </c>
      <c r="M145" s="28">
        <v>158</v>
      </c>
      <c r="N145" s="30">
        <f>'Приложение №2'!E145</f>
        <v>83275.47</v>
      </c>
      <c r="O145" s="30">
        <v>0</v>
      </c>
      <c r="P145" s="30">
        <v>0</v>
      </c>
      <c r="Q145" s="30">
        <v>0</v>
      </c>
      <c r="R145" s="30">
        <v>83275.47</v>
      </c>
      <c r="S145" s="30">
        <v>0</v>
      </c>
      <c r="T145" s="30">
        <v>0</v>
      </c>
      <c r="U145" s="30">
        <v>106.98</v>
      </c>
      <c r="V145" s="30">
        <v>106.98</v>
      </c>
      <c r="W145" s="85">
        <v>2016</v>
      </c>
    </row>
    <row r="146" spans="1:23" ht="18.75" customHeight="1" outlineLevel="2">
      <c r="A146" s="24">
        <f t="shared" si="17"/>
        <v>107</v>
      </c>
      <c r="B146" s="24">
        <f t="shared" si="17"/>
        <v>15</v>
      </c>
      <c r="C146" s="25" t="s">
        <v>88</v>
      </c>
      <c r="D146" s="25" t="s">
        <v>588</v>
      </c>
      <c r="E146" s="24">
        <v>1981</v>
      </c>
      <c r="F146" s="24">
        <v>2016</v>
      </c>
      <c r="G146" s="26" t="s">
        <v>48</v>
      </c>
      <c r="H146" s="27">
        <v>5</v>
      </c>
      <c r="I146" s="28">
        <v>6</v>
      </c>
      <c r="J146" s="29">
        <v>6825.7</v>
      </c>
      <c r="K146" s="29">
        <v>5991.7</v>
      </c>
      <c r="L146" s="29">
        <v>0</v>
      </c>
      <c r="M146" s="28">
        <v>279</v>
      </c>
      <c r="N146" s="30">
        <f>'Приложение №2'!E146</f>
        <v>150721.95</v>
      </c>
      <c r="O146" s="30">
        <v>0</v>
      </c>
      <c r="P146" s="30">
        <v>0</v>
      </c>
      <c r="Q146" s="30">
        <v>0</v>
      </c>
      <c r="R146" s="30">
        <v>150721.95</v>
      </c>
      <c r="S146" s="30">
        <v>0</v>
      </c>
      <c r="T146" s="30">
        <v>0</v>
      </c>
      <c r="U146" s="30">
        <v>106.98</v>
      </c>
      <c r="V146" s="30">
        <v>106.98</v>
      </c>
      <c r="W146" s="85">
        <v>2016</v>
      </c>
    </row>
    <row r="147" spans="1:23" ht="18.75" customHeight="1" outlineLevel="2">
      <c r="A147" s="24">
        <f t="shared" si="17"/>
        <v>108</v>
      </c>
      <c r="B147" s="24">
        <f t="shared" si="17"/>
        <v>16</v>
      </c>
      <c r="C147" s="25" t="s">
        <v>88</v>
      </c>
      <c r="D147" s="25" t="s">
        <v>589</v>
      </c>
      <c r="E147" s="24">
        <v>1984</v>
      </c>
      <c r="F147" s="24">
        <v>2016</v>
      </c>
      <c r="G147" s="26" t="s">
        <v>48</v>
      </c>
      <c r="H147" s="27">
        <v>5</v>
      </c>
      <c r="I147" s="28">
        <v>4</v>
      </c>
      <c r="J147" s="29">
        <v>5755.6</v>
      </c>
      <c r="K147" s="29">
        <v>4833</v>
      </c>
      <c r="L147" s="29">
        <v>0</v>
      </c>
      <c r="M147" s="28">
        <v>180</v>
      </c>
      <c r="N147" s="30">
        <f>'Приложение №2'!E147</f>
        <v>1602956.08</v>
      </c>
      <c r="O147" s="30">
        <v>0</v>
      </c>
      <c r="P147" s="30">
        <v>1440567.28</v>
      </c>
      <c r="Q147" s="30">
        <v>0</v>
      </c>
      <c r="R147" s="30">
        <v>162388.8</v>
      </c>
      <c r="S147" s="30">
        <v>0</v>
      </c>
      <c r="T147" s="30">
        <v>0</v>
      </c>
      <c r="U147" s="30">
        <v>1538.96</v>
      </c>
      <c r="V147" s="30">
        <v>1538.96</v>
      </c>
      <c r="W147" s="85">
        <v>2016</v>
      </c>
    </row>
    <row r="148" spans="1:23" ht="18.75" customHeight="1" outlineLevel="2">
      <c r="A148" s="24">
        <f t="shared" si="17"/>
        <v>109</v>
      </c>
      <c r="B148" s="24">
        <f t="shared" si="17"/>
        <v>17</v>
      </c>
      <c r="C148" s="25" t="s">
        <v>88</v>
      </c>
      <c r="D148" s="25" t="s">
        <v>590</v>
      </c>
      <c r="E148" s="24">
        <v>1982</v>
      </c>
      <c r="F148" s="24">
        <v>2016</v>
      </c>
      <c r="G148" s="26" t="s">
        <v>48</v>
      </c>
      <c r="H148" s="27">
        <v>5</v>
      </c>
      <c r="I148" s="28">
        <v>4</v>
      </c>
      <c r="J148" s="29">
        <v>6626.4</v>
      </c>
      <c r="K148" s="29">
        <v>4865.4</v>
      </c>
      <c r="L148" s="29">
        <v>819.6</v>
      </c>
      <c r="M148" s="28">
        <v>212</v>
      </c>
      <c r="N148" s="30">
        <f>'Приложение №2'!E148</f>
        <v>8125968.45</v>
      </c>
      <c r="O148" s="30">
        <v>0</v>
      </c>
      <c r="P148" s="30">
        <v>4929412.13</v>
      </c>
      <c r="Q148" s="30">
        <v>0</v>
      </c>
      <c r="R148" s="30">
        <v>224012.91</v>
      </c>
      <c r="S148" s="30">
        <v>2972543.41</v>
      </c>
      <c r="T148" s="30">
        <v>0</v>
      </c>
      <c r="U148" s="30">
        <v>1376.39</v>
      </c>
      <c r="V148" s="30">
        <v>1376.39</v>
      </c>
      <c r="W148" s="85">
        <v>2016</v>
      </c>
    </row>
    <row r="149" spans="1:23" ht="18.75" customHeight="1" outlineLevel="2">
      <c r="A149" s="24">
        <f aca="true" t="shared" si="18" ref="A149:B151">A148+1</f>
        <v>110</v>
      </c>
      <c r="B149" s="24">
        <f t="shared" si="18"/>
        <v>18</v>
      </c>
      <c r="C149" s="25" t="s">
        <v>88</v>
      </c>
      <c r="D149" s="25" t="s">
        <v>591</v>
      </c>
      <c r="E149" s="24">
        <v>1982</v>
      </c>
      <c r="F149" s="24">
        <v>2016</v>
      </c>
      <c r="G149" s="26" t="s">
        <v>48</v>
      </c>
      <c r="H149" s="27">
        <v>5</v>
      </c>
      <c r="I149" s="28">
        <v>4</v>
      </c>
      <c r="J149" s="29">
        <v>6832.2</v>
      </c>
      <c r="K149" s="29">
        <v>5582.4</v>
      </c>
      <c r="L149" s="29">
        <v>194.8</v>
      </c>
      <c r="M149" s="28">
        <v>249</v>
      </c>
      <c r="N149" s="30">
        <f>'Приложение №2'!E149</f>
        <v>8257756.36</v>
      </c>
      <c r="O149" s="30">
        <v>0</v>
      </c>
      <c r="P149" s="30">
        <v>5053580.38</v>
      </c>
      <c r="Q149" s="30">
        <v>0</v>
      </c>
      <c r="R149" s="30">
        <v>199358.27</v>
      </c>
      <c r="S149" s="30">
        <v>3004817.71</v>
      </c>
      <c r="T149" s="30">
        <v>0</v>
      </c>
      <c r="U149" s="30">
        <v>1376.39</v>
      </c>
      <c r="V149" s="30">
        <v>1376.39</v>
      </c>
      <c r="W149" s="85">
        <v>2016</v>
      </c>
    </row>
    <row r="150" spans="1:23" ht="18.75" customHeight="1" outlineLevel="2">
      <c r="A150" s="24">
        <f t="shared" si="18"/>
        <v>111</v>
      </c>
      <c r="B150" s="24">
        <f t="shared" si="18"/>
        <v>19</v>
      </c>
      <c r="C150" s="25" t="s">
        <v>88</v>
      </c>
      <c r="D150" s="25" t="s">
        <v>592</v>
      </c>
      <c r="E150" s="24">
        <v>1982</v>
      </c>
      <c r="F150" s="24">
        <v>2016</v>
      </c>
      <c r="G150" s="26" t="s">
        <v>48</v>
      </c>
      <c r="H150" s="27">
        <v>5</v>
      </c>
      <c r="I150" s="28">
        <v>3</v>
      </c>
      <c r="J150" s="29">
        <v>4947.1</v>
      </c>
      <c r="K150" s="29">
        <v>4082.9</v>
      </c>
      <c r="L150" s="29">
        <v>156.9</v>
      </c>
      <c r="M150" s="28">
        <v>183</v>
      </c>
      <c r="N150" s="30">
        <f>'Приложение №2'!E150</f>
        <v>5068206.55</v>
      </c>
      <c r="O150" s="30">
        <v>0</v>
      </c>
      <c r="P150" s="30">
        <v>3637310</v>
      </c>
      <c r="Q150" s="30">
        <v>0</v>
      </c>
      <c r="R150" s="30">
        <v>138758.11</v>
      </c>
      <c r="S150" s="30">
        <v>1292138.44</v>
      </c>
      <c r="T150" s="30">
        <v>0</v>
      </c>
      <c r="U150" s="30">
        <v>1376.39</v>
      </c>
      <c r="V150" s="30">
        <v>1376.39</v>
      </c>
      <c r="W150" s="85">
        <v>2016</v>
      </c>
    </row>
    <row r="151" spans="1:23" ht="18.75" customHeight="1" outlineLevel="2">
      <c r="A151" s="24">
        <f t="shared" si="18"/>
        <v>112</v>
      </c>
      <c r="B151" s="24">
        <f t="shared" si="18"/>
        <v>20</v>
      </c>
      <c r="C151" s="25" t="s">
        <v>88</v>
      </c>
      <c r="D151" s="25" t="s">
        <v>593</v>
      </c>
      <c r="E151" s="24">
        <v>1989</v>
      </c>
      <c r="F151" s="24" t="s">
        <v>184</v>
      </c>
      <c r="G151" s="26" t="s">
        <v>48</v>
      </c>
      <c r="H151" s="27">
        <v>9</v>
      </c>
      <c r="I151" s="28">
        <v>1</v>
      </c>
      <c r="J151" s="29">
        <v>3240.9</v>
      </c>
      <c r="K151" s="29">
        <v>2778.8</v>
      </c>
      <c r="L151" s="29">
        <v>0</v>
      </c>
      <c r="M151" s="28">
        <v>90</v>
      </c>
      <c r="N151" s="30">
        <f>'Приложение №2'!E151</f>
        <v>2014629.4300000002</v>
      </c>
      <c r="O151" s="30">
        <v>0</v>
      </c>
      <c r="P151" s="30">
        <v>1937525.2034371588</v>
      </c>
      <c r="Q151" s="30"/>
      <c r="R151" s="30">
        <v>10409.281025687485</v>
      </c>
      <c r="S151" s="30">
        <v>66694.94553715385</v>
      </c>
      <c r="T151" s="30">
        <v>0</v>
      </c>
      <c r="U151" s="30">
        <v>866.44</v>
      </c>
      <c r="V151" s="30">
        <v>866.44</v>
      </c>
      <c r="W151" s="85">
        <v>2016</v>
      </c>
    </row>
    <row r="152" spans="1:23" ht="18.75" customHeight="1" outlineLevel="1">
      <c r="A152" s="106"/>
      <c r="B152" s="122" t="s">
        <v>52</v>
      </c>
      <c r="C152" s="122"/>
      <c r="D152" s="122"/>
      <c r="E152" s="106"/>
      <c r="F152" s="106"/>
      <c r="G152" s="106"/>
      <c r="H152" s="106"/>
      <c r="I152" s="31">
        <f aca="true" t="shared" si="19" ref="I152:T152">SUM(I132:I151)</f>
        <v>76</v>
      </c>
      <c r="J152" s="32">
        <f t="shared" si="19"/>
        <v>107932.7</v>
      </c>
      <c r="K152" s="32">
        <f t="shared" si="19"/>
        <v>87123.09999999999</v>
      </c>
      <c r="L152" s="32">
        <f t="shared" si="19"/>
        <v>2334.1000000000004</v>
      </c>
      <c r="M152" s="31">
        <f t="shared" si="19"/>
        <v>3797</v>
      </c>
      <c r="N152" s="33">
        <f t="shared" si="19"/>
        <v>74714704.55</v>
      </c>
      <c r="O152" s="33">
        <f t="shared" si="19"/>
        <v>0</v>
      </c>
      <c r="P152" s="33">
        <f t="shared" si="19"/>
        <v>51442421.093437165</v>
      </c>
      <c r="Q152" s="33">
        <f t="shared" si="19"/>
        <v>0</v>
      </c>
      <c r="R152" s="33">
        <f t="shared" si="19"/>
        <v>2860721.271025688</v>
      </c>
      <c r="S152" s="33">
        <f t="shared" si="19"/>
        <v>20411562.185537156</v>
      </c>
      <c r="T152" s="33">
        <f t="shared" si="19"/>
        <v>0</v>
      </c>
      <c r="U152" s="33"/>
      <c r="V152" s="33"/>
      <c r="W152" s="86"/>
    </row>
    <row r="153" spans="1:23" ht="18.75" customHeight="1" outlineLevel="1">
      <c r="A153" s="106"/>
      <c r="B153" s="122" t="s">
        <v>100</v>
      </c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3"/>
    </row>
    <row r="154" spans="1:23" ht="18.75" customHeight="1" outlineLevel="2">
      <c r="A154" s="24">
        <f>A151+1</f>
        <v>113</v>
      </c>
      <c r="B154" s="24">
        <v>1</v>
      </c>
      <c r="C154" s="25" t="s">
        <v>594</v>
      </c>
      <c r="D154" s="25" t="s">
        <v>595</v>
      </c>
      <c r="E154" s="24">
        <v>1964</v>
      </c>
      <c r="F154" s="24" t="s">
        <v>184</v>
      </c>
      <c r="G154" s="26" t="s">
        <v>48</v>
      </c>
      <c r="H154" s="27">
        <v>2</v>
      </c>
      <c r="I154" s="28">
        <v>2</v>
      </c>
      <c r="J154" s="29">
        <v>631.65</v>
      </c>
      <c r="K154" s="29">
        <v>583.98</v>
      </c>
      <c r="L154" s="29">
        <v>47.67</v>
      </c>
      <c r="M154" s="28">
        <v>20</v>
      </c>
      <c r="N154" s="30">
        <f>'Приложение №2'!E154</f>
        <v>3050934.9299999997</v>
      </c>
      <c r="O154" s="30">
        <v>0</v>
      </c>
      <c r="P154" s="30">
        <v>556320.81</v>
      </c>
      <c r="Q154" s="30">
        <v>0</v>
      </c>
      <c r="R154" s="30">
        <v>21897.39</v>
      </c>
      <c r="S154" s="30">
        <v>2472716.73</v>
      </c>
      <c r="T154" s="30">
        <v>0</v>
      </c>
      <c r="U154" s="30">
        <v>6022.64</v>
      </c>
      <c r="V154" s="30">
        <v>6022.64</v>
      </c>
      <c r="W154" s="85">
        <v>2016</v>
      </c>
    </row>
    <row r="155" spans="1:23" ht="18.75" customHeight="1" outlineLevel="1">
      <c r="A155" s="106"/>
      <c r="B155" s="122" t="s">
        <v>52</v>
      </c>
      <c r="C155" s="122"/>
      <c r="D155" s="122"/>
      <c r="E155" s="106"/>
      <c r="F155" s="106"/>
      <c r="G155" s="106"/>
      <c r="H155" s="106"/>
      <c r="I155" s="31">
        <v>2</v>
      </c>
      <c r="J155" s="32">
        <v>631.65</v>
      </c>
      <c r="K155" s="32">
        <v>583.98</v>
      </c>
      <c r="L155" s="32">
        <v>47.67</v>
      </c>
      <c r="M155" s="31">
        <v>20</v>
      </c>
      <c r="N155" s="33">
        <f aca="true" t="shared" si="20" ref="N155:S155">SUM(N154)</f>
        <v>3050934.9299999997</v>
      </c>
      <c r="O155" s="33">
        <f t="shared" si="20"/>
        <v>0</v>
      </c>
      <c r="P155" s="33">
        <f t="shared" si="20"/>
        <v>556320.81</v>
      </c>
      <c r="Q155" s="33">
        <f t="shared" si="20"/>
        <v>0</v>
      </c>
      <c r="R155" s="33">
        <f t="shared" si="20"/>
        <v>21897.39</v>
      </c>
      <c r="S155" s="33">
        <f t="shared" si="20"/>
        <v>2472716.73</v>
      </c>
      <c r="T155" s="33">
        <v>0</v>
      </c>
      <c r="U155" s="33"/>
      <c r="V155" s="33"/>
      <c r="W155" s="86"/>
    </row>
    <row r="156" spans="1:23" ht="18.75" customHeight="1" outlineLevel="1">
      <c r="A156" s="106"/>
      <c r="B156" s="122" t="s">
        <v>596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3"/>
    </row>
    <row r="157" spans="1:23" ht="18.75" customHeight="1" outlineLevel="2">
      <c r="A157" s="24">
        <f>A154+1</f>
        <v>114</v>
      </c>
      <c r="B157" s="24">
        <v>1</v>
      </c>
      <c r="C157" s="25" t="s">
        <v>597</v>
      </c>
      <c r="D157" s="25" t="s">
        <v>598</v>
      </c>
      <c r="E157" s="24">
        <v>1974</v>
      </c>
      <c r="F157" s="24">
        <v>1980</v>
      </c>
      <c r="G157" s="26" t="s">
        <v>48</v>
      </c>
      <c r="H157" s="27">
        <v>4</v>
      </c>
      <c r="I157" s="28">
        <v>4</v>
      </c>
      <c r="J157" s="29">
        <v>3718.5</v>
      </c>
      <c r="K157" s="29">
        <v>2688.3</v>
      </c>
      <c r="L157" s="29">
        <v>0</v>
      </c>
      <c r="M157" s="28">
        <v>99</v>
      </c>
      <c r="N157" s="30">
        <f>'Приложение №2'!E157</f>
        <v>2820000</v>
      </c>
      <c r="O157" s="30">
        <v>0</v>
      </c>
      <c r="P157" s="30">
        <v>1473565.41</v>
      </c>
      <c r="Q157" s="30">
        <v>0</v>
      </c>
      <c r="R157" s="30">
        <v>90326.88</v>
      </c>
      <c r="S157" s="30">
        <v>1256107.71</v>
      </c>
      <c r="T157" s="30">
        <v>0</v>
      </c>
      <c r="U157" s="30">
        <v>1208.35</v>
      </c>
      <c r="V157" s="30">
        <v>1208.35</v>
      </c>
      <c r="W157" s="85">
        <v>2016</v>
      </c>
    </row>
    <row r="158" spans="1:23" ht="18.75" customHeight="1" outlineLevel="1">
      <c r="A158" s="106"/>
      <c r="B158" s="122" t="s">
        <v>52</v>
      </c>
      <c r="C158" s="122"/>
      <c r="D158" s="122"/>
      <c r="E158" s="106"/>
      <c r="F158" s="106"/>
      <c r="G158" s="106"/>
      <c r="H158" s="106"/>
      <c r="I158" s="31">
        <v>4</v>
      </c>
      <c r="J158" s="32">
        <v>3718.5</v>
      </c>
      <c r="K158" s="32">
        <v>2688.3</v>
      </c>
      <c r="L158" s="32">
        <v>0</v>
      </c>
      <c r="M158" s="31">
        <v>99</v>
      </c>
      <c r="N158" s="33">
        <f aca="true" t="shared" si="21" ref="N158:S158">SUM(N157)</f>
        <v>2820000</v>
      </c>
      <c r="O158" s="33">
        <f t="shared" si="21"/>
        <v>0</v>
      </c>
      <c r="P158" s="33">
        <f t="shared" si="21"/>
        <v>1473565.41</v>
      </c>
      <c r="Q158" s="33">
        <f t="shared" si="21"/>
        <v>0</v>
      </c>
      <c r="R158" s="33">
        <f t="shared" si="21"/>
        <v>90326.88</v>
      </c>
      <c r="S158" s="33">
        <f t="shared" si="21"/>
        <v>1256107.71</v>
      </c>
      <c r="T158" s="33">
        <v>0</v>
      </c>
      <c r="U158" s="33"/>
      <c r="V158" s="33"/>
      <c r="W158" s="86"/>
    </row>
    <row r="159" spans="1:23" ht="18.75" customHeight="1" outlineLevel="1">
      <c r="A159" s="106"/>
      <c r="B159" s="122" t="s">
        <v>171</v>
      </c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3"/>
    </row>
    <row r="160" spans="1:23" ht="18.75" customHeight="1" outlineLevel="2">
      <c r="A160" s="24">
        <f>A157+1</f>
        <v>115</v>
      </c>
      <c r="B160" s="24">
        <v>1</v>
      </c>
      <c r="C160" s="25" t="s">
        <v>172</v>
      </c>
      <c r="D160" s="25" t="s">
        <v>173</v>
      </c>
      <c r="E160" s="24">
        <v>1964</v>
      </c>
      <c r="F160" s="24" t="s">
        <v>184</v>
      </c>
      <c r="G160" s="26" t="s">
        <v>103</v>
      </c>
      <c r="H160" s="27">
        <v>2</v>
      </c>
      <c r="I160" s="28">
        <v>1</v>
      </c>
      <c r="J160" s="29">
        <v>358.74</v>
      </c>
      <c r="K160" s="29">
        <v>345.6</v>
      </c>
      <c r="L160" s="29">
        <v>0</v>
      </c>
      <c r="M160" s="28">
        <v>19</v>
      </c>
      <c r="N160" s="30">
        <f>'Приложение №2'!E160</f>
        <v>38799.759999999995</v>
      </c>
      <c r="O160" s="30">
        <v>0</v>
      </c>
      <c r="P160" s="30">
        <v>0</v>
      </c>
      <c r="Q160" s="30">
        <v>0</v>
      </c>
      <c r="R160" s="30">
        <v>9953.28</v>
      </c>
      <c r="S160" s="30">
        <v>28846.47999999998</v>
      </c>
      <c r="T160" s="30">
        <v>0</v>
      </c>
      <c r="U160" s="30">
        <v>166.87</v>
      </c>
      <c r="V160" s="30">
        <v>166.87</v>
      </c>
      <c r="W160" s="85">
        <v>2016</v>
      </c>
    </row>
    <row r="161" spans="1:23" ht="18.75" customHeight="1" outlineLevel="1">
      <c r="A161" s="106"/>
      <c r="B161" s="122" t="s">
        <v>52</v>
      </c>
      <c r="C161" s="122"/>
      <c r="D161" s="122"/>
      <c r="E161" s="106"/>
      <c r="F161" s="106"/>
      <c r="G161" s="106"/>
      <c r="H161" s="106"/>
      <c r="I161" s="31">
        <v>1</v>
      </c>
      <c r="J161" s="32">
        <v>358.74</v>
      </c>
      <c r="K161" s="32">
        <v>345.6</v>
      </c>
      <c r="L161" s="32">
        <v>0</v>
      </c>
      <c r="M161" s="31">
        <v>19</v>
      </c>
      <c r="N161" s="33">
        <f aca="true" t="shared" si="22" ref="N161:S161">SUM(N160)</f>
        <v>38799.759999999995</v>
      </c>
      <c r="O161" s="33">
        <f t="shared" si="22"/>
        <v>0</v>
      </c>
      <c r="P161" s="33">
        <f t="shared" si="22"/>
        <v>0</v>
      </c>
      <c r="Q161" s="33">
        <f t="shared" si="22"/>
        <v>0</v>
      </c>
      <c r="R161" s="33">
        <f t="shared" si="22"/>
        <v>9953.28</v>
      </c>
      <c r="S161" s="33">
        <f t="shared" si="22"/>
        <v>28846.47999999998</v>
      </c>
      <c r="T161" s="33">
        <v>0</v>
      </c>
      <c r="U161" s="33"/>
      <c r="V161" s="33"/>
      <c r="W161" s="86"/>
    </row>
    <row r="162" spans="1:23" ht="18.75" customHeight="1" outlineLevel="1">
      <c r="A162" s="106"/>
      <c r="B162" s="122" t="s">
        <v>174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3"/>
    </row>
    <row r="163" spans="1:23" ht="18.75" customHeight="1" outlineLevel="2">
      <c r="A163" s="24">
        <f>A160+1</f>
        <v>116</v>
      </c>
      <c r="B163" s="24">
        <v>1</v>
      </c>
      <c r="C163" s="25" t="s">
        <v>175</v>
      </c>
      <c r="D163" s="25" t="s">
        <v>599</v>
      </c>
      <c r="E163" s="24">
        <v>1975</v>
      </c>
      <c r="F163" s="24" t="s">
        <v>184</v>
      </c>
      <c r="G163" s="26" t="s">
        <v>103</v>
      </c>
      <c r="H163" s="27">
        <v>2</v>
      </c>
      <c r="I163" s="28">
        <v>2</v>
      </c>
      <c r="J163" s="29">
        <v>404.7</v>
      </c>
      <c r="K163" s="29">
        <v>363.7</v>
      </c>
      <c r="L163" s="29">
        <v>0</v>
      </c>
      <c r="M163" s="28">
        <v>19</v>
      </c>
      <c r="N163" s="30">
        <f>'Приложение №2'!E163</f>
        <v>994761.39</v>
      </c>
      <c r="O163" s="30">
        <v>0</v>
      </c>
      <c r="P163" s="30">
        <v>994761.39</v>
      </c>
      <c r="Q163" s="30">
        <v>0</v>
      </c>
      <c r="R163" s="30">
        <v>0</v>
      </c>
      <c r="S163" s="30">
        <v>0</v>
      </c>
      <c r="T163" s="30">
        <v>0</v>
      </c>
      <c r="U163" s="30">
        <v>5336.42</v>
      </c>
      <c r="V163" s="30">
        <v>5336.42</v>
      </c>
      <c r="W163" s="85">
        <v>2016</v>
      </c>
    </row>
    <row r="164" spans="1:23" ht="18.75" customHeight="1" outlineLevel="2">
      <c r="A164" s="24">
        <f>A163+1</f>
        <v>117</v>
      </c>
      <c r="B164" s="24">
        <v>2</v>
      </c>
      <c r="C164" s="25" t="s">
        <v>175</v>
      </c>
      <c r="D164" s="25" t="s">
        <v>600</v>
      </c>
      <c r="E164" s="24">
        <v>1975</v>
      </c>
      <c r="F164" s="24" t="s">
        <v>184</v>
      </c>
      <c r="G164" s="26" t="s">
        <v>103</v>
      </c>
      <c r="H164" s="27">
        <v>2</v>
      </c>
      <c r="I164" s="28">
        <v>3</v>
      </c>
      <c r="J164" s="29">
        <v>554.72</v>
      </c>
      <c r="K164" s="29">
        <v>490.04</v>
      </c>
      <c r="L164" s="29">
        <v>0</v>
      </c>
      <c r="M164" s="28">
        <v>18</v>
      </c>
      <c r="N164" s="30">
        <f>'Приложение №2'!E164</f>
        <v>3785771.59</v>
      </c>
      <c r="O164" s="30">
        <v>0</v>
      </c>
      <c r="P164" s="30">
        <v>3783022.01044032</v>
      </c>
      <c r="Q164" s="30">
        <v>0</v>
      </c>
      <c r="R164" s="30">
        <f>N164-P164</f>
        <v>2749.5795596800745</v>
      </c>
      <c r="S164" s="30">
        <v>0</v>
      </c>
      <c r="T164" s="30">
        <v>0</v>
      </c>
      <c r="U164" s="30">
        <v>11894.31</v>
      </c>
      <c r="V164" s="30">
        <v>11894.31</v>
      </c>
      <c r="W164" s="85">
        <v>2016</v>
      </c>
    </row>
    <row r="165" spans="1:23" ht="18.75" customHeight="1" outlineLevel="1">
      <c r="A165" s="106"/>
      <c r="B165" s="122" t="s">
        <v>52</v>
      </c>
      <c r="C165" s="122"/>
      <c r="D165" s="122"/>
      <c r="E165" s="106"/>
      <c r="F165" s="106"/>
      <c r="G165" s="106"/>
      <c r="H165" s="106"/>
      <c r="I165" s="31">
        <v>5</v>
      </c>
      <c r="J165" s="32">
        <v>959.42</v>
      </c>
      <c r="K165" s="32">
        <v>853.74</v>
      </c>
      <c r="L165" s="32">
        <v>0</v>
      </c>
      <c r="M165" s="31">
        <v>37</v>
      </c>
      <c r="N165" s="33">
        <f aca="true" t="shared" si="23" ref="N165:S165">SUM(N163:N164)</f>
        <v>4780532.9799999995</v>
      </c>
      <c r="O165" s="33">
        <f t="shared" si="23"/>
        <v>0</v>
      </c>
      <c r="P165" s="33">
        <f t="shared" si="23"/>
        <v>4777783.400440319</v>
      </c>
      <c r="Q165" s="33">
        <f t="shared" si="23"/>
        <v>0</v>
      </c>
      <c r="R165" s="33">
        <f t="shared" si="23"/>
        <v>2749.5795596800745</v>
      </c>
      <c r="S165" s="33">
        <f t="shared" si="23"/>
        <v>0</v>
      </c>
      <c r="T165" s="33">
        <v>0</v>
      </c>
      <c r="U165" s="33"/>
      <c r="V165" s="33"/>
      <c r="W165" s="86"/>
    </row>
    <row r="166" spans="1:23" ht="18.75" customHeight="1" outlineLevel="1">
      <c r="A166" s="106"/>
      <c r="B166" s="122" t="s">
        <v>176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3"/>
    </row>
    <row r="167" spans="1:23" ht="18.75" customHeight="1" outlineLevel="2">
      <c r="A167" s="24">
        <f>A164+1</f>
        <v>118</v>
      </c>
      <c r="B167" s="24">
        <v>1</v>
      </c>
      <c r="C167" s="25" t="s">
        <v>177</v>
      </c>
      <c r="D167" s="25" t="s">
        <v>601</v>
      </c>
      <c r="E167" s="24">
        <v>1979</v>
      </c>
      <c r="F167" s="24" t="s">
        <v>184</v>
      </c>
      <c r="G167" s="26" t="s">
        <v>103</v>
      </c>
      <c r="H167" s="27">
        <v>2</v>
      </c>
      <c r="I167" s="28">
        <v>1</v>
      </c>
      <c r="J167" s="29">
        <v>604.24</v>
      </c>
      <c r="K167" s="29">
        <v>250.72</v>
      </c>
      <c r="L167" s="29">
        <v>280.1</v>
      </c>
      <c r="M167" s="28">
        <v>26</v>
      </c>
      <c r="N167" s="30">
        <f>'Приложение №2'!E167</f>
        <v>7003266.68</v>
      </c>
      <c r="O167" s="30">
        <v>0</v>
      </c>
      <c r="P167" s="30">
        <v>6913395.42</v>
      </c>
      <c r="Q167" s="30">
        <v>0</v>
      </c>
      <c r="R167" s="30">
        <v>27656.83</v>
      </c>
      <c r="S167" s="30">
        <v>62214.43</v>
      </c>
      <c r="T167" s="30">
        <v>0</v>
      </c>
      <c r="U167" s="30">
        <v>17748.48</v>
      </c>
      <c r="V167" s="30">
        <v>17748.48</v>
      </c>
      <c r="W167" s="85">
        <v>2016</v>
      </c>
    </row>
    <row r="168" spans="1:23" ht="18.75" customHeight="1" outlineLevel="2">
      <c r="A168" s="24">
        <f>A167+1</f>
        <v>119</v>
      </c>
      <c r="B168" s="24">
        <v>2</v>
      </c>
      <c r="C168" s="25" t="s">
        <v>177</v>
      </c>
      <c r="D168" s="25" t="s">
        <v>178</v>
      </c>
      <c r="E168" s="24">
        <v>1980</v>
      </c>
      <c r="F168" s="24" t="s">
        <v>184</v>
      </c>
      <c r="G168" s="26" t="s">
        <v>103</v>
      </c>
      <c r="H168" s="27">
        <v>2</v>
      </c>
      <c r="I168" s="28">
        <v>1</v>
      </c>
      <c r="J168" s="29">
        <v>602.8</v>
      </c>
      <c r="K168" s="29">
        <v>350.98</v>
      </c>
      <c r="L168" s="29">
        <v>195.66</v>
      </c>
      <c r="M168" s="28">
        <v>27</v>
      </c>
      <c r="N168" s="30">
        <f>'Приложение №2'!E168</f>
        <v>1323251.45</v>
      </c>
      <c r="O168" s="30">
        <v>0</v>
      </c>
      <c r="P168" s="30">
        <v>1235688.87</v>
      </c>
      <c r="Q168" s="30">
        <v>0</v>
      </c>
      <c r="R168" s="30">
        <v>24383.58</v>
      </c>
      <c r="S168" s="30">
        <v>63179</v>
      </c>
      <c r="T168" s="30">
        <v>0</v>
      </c>
      <c r="U168" s="30">
        <v>2420.7</v>
      </c>
      <c r="V168" s="30">
        <v>2420.7</v>
      </c>
      <c r="W168" s="85">
        <v>2016</v>
      </c>
    </row>
    <row r="169" spans="1:23" ht="18.75" customHeight="1" outlineLevel="1">
      <c r="A169" s="106"/>
      <c r="B169" s="122" t="s">
        <v>52</v>
      </c>
      <c r="C169" s="122"/>
      <c r="D169" s="122"/>
      <c r="E169" s="106"/>
      <c r="F169" s="106"/>
      <c r="G169" s="106"/>
      <c r="H169" s="106"/>
      <c r="I169" s="31">
        <v>2</v>
      </c>
      <c r="J169" s="32">
        <v>1207.04</v>
      </c>
      <c r="K169" s="32">
        <v>601.7</v>
      </c>
      <c r="L169" s="32">
        <v>475.76</v>
      </c>
      <c r="M169" s="31">
        <v>53</v>
      </c>
      <c r="N169" s="33">
        <f aca="true" t="shared" si="24" ref="N169:S169">SUM(N167:N168)</f>
        <v>8326518.13</v>
      </c>
      <c r="O169" s="33">
        <f t="shared" si="24"/>
        <v>0</v>
      </c>
      <c r="P169" s="33">
        <f t="shared" si="24"/>
        <v>8149084.29</v>
      </c>
      <c r="Q169" s="33">
        <f t="shared" si="24"/>
        <v>0</v>
      </c>
      <c r="R169" s="33">
        <f t="shared" si="24"/>
        <v>52040.41</v>
      </c>
      <c r="S169" s="33">
        <f t="shared" si="24"/>
        <v>125393.43</v>
      </c>
      <c r="T169" s="33">
        <v>0</v>
      </c>
      <c r="U169" s="33"/>
      <c r="V169" s="33"/>
      <c r="W169" s="86"/>
    </row>
    <row r="170" spans="1:23" ht="18.75" customHeight="1" outlineLevel="1">
      <c r="A170" s="106"/>
      <c r="B170" s="122" t="s">
        <v>101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3"/>
    </row>
    <row r="171" spans="1:23" ht="18.75" customHeight="1" outlineLevel="2">
      <c r="A171" s="24">
        <f>A168+1</f>
        <v>120</v>
      </c>
      <c r="B171" s="24">
        <v>1</v>
      </c>
      <c r="C171" s="25" t="s">
        <v>102</v>
      </c>
      <c r="D171" s="25" t="s">
        <v>180</v>
      </c>
      <c r="E171" s="24">
        <v>1984</v>
      </c>
      <c r="F171" s="24" t="s">
        <v>184</v>
      </c>
      <c r="G171" s="26" t="s">
        <v>103</v>
      </c>
      <c r="H171" s="27">
        <v>2</v>
      </c>
      <c r="I171" s="28">
        <v>2</v>
      </c>
      <c r="J171" s="29">
        <v>989.6</v>
      </c>
      <c r="K171" s="29">
        <v>797.4</v>
      </c>
      <c r="L171" s="29">
        <v>0</v>
      </c>
      <c r="M171" s="28">
        <v>77</v>
      </c>
      <c r="N171" s="30">
        <f>'Приложение №2'!E171</f>
        <v>1067937.7</v>
      </c>
      <c r="O171" s="30">
        <v>0</v>
      </c>
      <c r="P171" s="30">
        <v>412410.64</v>
      </c>
      <c r="Q171" s="30">
        <v>50000</v>
      </c>
      <c r="R171" s="30">
        <v>47088.89</v>
      </c>
      <c r="S171" s="30">
        <v>558438.17</v>
      </c>
      <c r="T171" s="30">
        <v>0</v>
      </c>
      <c r="U171" s="30">
        <v>1344.6</v>
      </c>
      <c r="V171" s="30">
        <v>1344.6</v>
      </c>
      <c r="W171" s="85">
        <v>2016</v>
      </c>
    </row>
    <row r="172" spans="1:23" ht="18.75" customHeight="1" outlineLevel="2">
      <c r="A172" s="24">
        <f>A171+1</f>
        <v>121</v>
      </c>
      <c r="B172" s="24">
        <v>2</v>
      </c>
      <c r="C172" s="25" t="s">
        <v>102</v>
      </c>
      <c r="D172" s="25" t="s">
        <v>181</v>
      </c>
      <c r="E172" s="24">
        <v>1985</v>
      </c>
      <c r="F172" s="24" t="s">
        <v>184</v>
      </c>
      <c r="G172" s="26" t="s">
        <v>103</v>
      </c>
      <c r="H172" s="27">
        <v>2</v>
      </c>
      <c r="I172" s="28">
        <v>2</v>
      </c>
      <c r="J172" s="29">
        <v>1084.5</v>
      </c>
      <c r="K172" s="29">
        <v>887.5</v>
      </c>
      <c r="L172" s="29">
        <v>0</v>
      </c>
      <c r="M172" s="28">
        <v>86</v>
      </c>
      <c r="N172" s="30">
        <f>'Приложение №2'!E172</f>
        <v>1189086.16</v>
      </c>
      <c r="O172" s="30">
        <v>0</v>
      </c>
      <c r="P172" s="30">
        <v>465776.99</v>
      </c>
      <c r="Q172" s="30">
        <v>50000</v>
      </c>
      <c r="R172" s="30">
        <v>51453.82</v>
      </c>
      <c r="S172" s="30">
        <v>621855.35</v>
      </c>
      <c r="T172" s="30">
        <v>0</v>
      </c>
      <c r="U172" s="30">
        <v>1344.6</v>
      </c>
      <c r="V172" s="30">
        <v>1344.6</v>
      </c>
      <c r="W172" s="85">
        <v>2016</v>
      </c>
    </row>
    <row r="173" spans="1:23" ht="18.75" customHeight="1" outlineLevel="2">
      <c r="A173" s="24">
        <f>A172+1</f>
        <v>122</v>
      </c>
      <c r="B173" s="24">
        <v>3</v>
      </c>
      <c r="C173" s="25" t="s">
        <v>182</v>
      </c>
      <c r="D173" s="25" t="s">
        <v>183</v>
      </c>
      <c r="E173" s="24">
        <v>1979</v>
      </c>
      <c r="F173" s="24" t="s">
        <v>184</v>
      </c>
      <c r="G173" s="26" t="s">
        <v>59</v>
      </c>
      <c r="H173" s="27">
        <v>4</v>
      </c>
      <c r="I173" s="28">
        <v>4</v>
      </c>
      <c r="J173" s="29">
        <v>4071.8</v>
      </c>
      <c r="K173" s="29">
        <v>3495</v>
      </c>
      <c r="L173" s="29">
        <v>0</v>
      </c>
      <c r="M173" s="28">
        <v>160</v>
      </c>
      <c r="N173" s="30">
        <f>'Приложение №2'!E173</f>
        <v>2028567.9</v>
      </c>
      <c r="O173" s="30">
        <v>0</v>
      </c>
      <c r="P173" s="30">
        <v>861276.57</v>
      </c>
      <c r="Q173" s="30">
        <v>0</v>
      </c>
      <c r="R173" s="30">
        <v>117432</v>
      </c>
      <c r="S173" s="30">
        <v>1049859.33</v>
      </c>
      <c r="T173" s="30">
        <v>0</v>
      </c>
      <c r="U173" s="30">
        <v>580.42</v>
      </c>
      <c r="V173" s="30">
        <v>580.42</v>
      </c>
      <c r="W173" s="85">
        <v>2016</v>
      </c>
    </row>
    <row r="174" spans="1:23" ht="18.75" customHeight="1" outlineLevel="2">
      <c r="A174" s="24">
        <f>A173+1</f>
        <v>123</v>
      </c>
      <c r="B174" s="24">
        <v>4</v>
      </c>
      <c r="C174" s="25" t="s">
        <v>602</v>
      </c>
      <c r="D174" s="25" t="s">
        <v>603</v>
      </c>
      <c r="E174" s="24">
        <v>1979</v>
      </c>
      <c r="F174" s="24" t="s">
        <v>184</v>
      </c>
      <c r="G174" s="26" t="s">
        <v>48</v>
      </c>
      <c r="H174" s="27">
        <v>5</v>
      </c>
      <c r="I174" s="28">
        <v>2</v>
      </c>
      <c r="J174" s="29">
        <v>1657.5</v>
      </c>
      <c r="K174" s="29">
        <v>1492</v>
      </c>
      <c r="L174" s="29">
        <v>0</v>
      </c>
      <c r="M174" s="28">
        <v>60</v>
      </c>
      <c r="N174" s="30">
        <f>'Приложение №2'!E174</f>
        <v>1578177.3399999999</v>
      </c>
      <c r="O174" s="30">
        <v>0</v>
      </c>
      <c r="P174" s="30">
        <v>1578177.34</v>
      </c>
      <c r="Q174" s="30">
        <v>0</v>
      </c>
      <c r="R174" s="30">
        <v>0</v>
      </c>
      <c r="S174" s="30">
        <v>0</v>
      </c>
      <c r="T174" s="30">
        <v>0</v>
      </c>
      <c r="U174" s="30">
        <v>1057.85</v>
      </c>
      <c r="V174" s="30">
        <v>1057.85</v>
      </c>
      <c r="W174" s="85">
        <v>2016</v>
      </c>
    </row>
    <row r="175" spans="1:23" ht="18.75" customHeight="1" outlineLevel="1">
      <c r="A175" s="106"/>
      <c r="B175" s="122" t="s">
        <v>52</v>
      </c>
      <c r="C175" s="122"/>
      <c r="D175" s="122"/>
      <c r="E175" s="106"/>
      <c r="F175" s="106"/>
      <c r="G175" s="106"/>
      <c r="H175" s="106"/>
      <c r="I175" s="31">
        <v>14</v>
      </c>
      <c r="J175" s="32">
        <v>9258.8</v>
      </c>
      <c r="K175" s="32">
        <v>7730</v>
      </c>
      <c r="L175" s="32">
        <v>263.3</v>
      </c>
      <c r="M175" s="31">
        <v>422</v>
      </c>
      <c r="N175" s="33">
        <f aca="true" t="shared" si="25" ref="N175:S175">SUM(N171:N174)</f>
        <v>5863769.1</v>
      </c>
      <c r="O175" s="33">
        <f t="shared" si="25"/>
        <v>0</v>
      </c>
      <c r="P175" s="33">
        <f t="shared" si="25"/>
        <v>3317641.54</v>
      </c>
      <c r="Q175" s="33">
        <f t="shared" si="25"/>
        <v>100000</v>
      </c>
      <c r="R175" s="33">
        <f t="shared" si="25"/>
        <v>215974.71</v>
      </c>
      <c r="S175" s="33">
        <f t="shared" si="25"/>
        <v>2230152.85</v>
      </c>
      <c r="T175" s="33">
        <v>0</v>
      </c>
      <c r="U175" s="33"/>
      <c r="V175" s="33"/>
      <c r="W175" s="86"/>
    </row>
    <row r="176" spans="1:23" ht="18.75" customHeight="1" outlineLevel="1">
      <c r="A176" s="106"/>
      <c r="B176" s="122" t="s">
        <v>604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3"/>
    </row>
    <row r="177" spans="1:23" ht="18.75" customHeight="1" outlineLevel="2">
      <c r="A177" s="24">
        <f>A174+1</f>
        <v>124</v>
      </c>
      <c r="B177" s="24">
        <v>1</v>
      </c>
      <c r="C177" s="25" t="s">
        <v>605</v>
      </c>
      <c r="D177" s="25" t="s">
        <v>606</v>
      </c>
      <c r="E177" s="24">
        <v>1972</v>
      </c>
      <c r="F177" s="24" t="s">
        <v>184</v>
      </c>
      <c r="G177" s="26" t="s">
        <v>103</v>
      </c>
      <c r="H177" s="27">
        <v>2</v>
      </c>
      <c r="I177" s="28">
        <v>1</v>
      </c>
      <c r="J177" s="29">
        <v>387.5</v>
      </c>
      <c r="K177" s="29">
        <v>370.6</v>
      </c>
      <c r="L177" s="29">
        <v>0</v>
      </c>
      <c r="M177" s="28">
        <v>21</v>
      </c>
      <c r="N177" s="30">
        <f>'Приложение №2'!E177</f>
        <v>2244572.12</v>
      </c>
      <c r="O177" s="30">
        <v>0</v>
      </c>
      <c r="P177" s="30">
        <v>2244572.12</v>
      </c>
      <c r="Q177" s="30">
        <v>0</v>
      </c>
      <c r="R177" s="30">
        <v>0</v>
      </c>
      <c r="S177" s="30">
        <v>0</v>
      </c>
      <c r="T177" s="30">
        <v>0</v>
      </c>
      <c r="U177" s="30">
        <v>6211.93</v>
      </c>
      <c r="V177" s="30">
        <v>6211.93</v>
      </c>
      <c r="W177" s="85">
        <v>2016</v>
      </c>
    </row>
    <row r="178" spans="1:23" ht="18.75" customHeight="1" outlineLevel="1">
      <c r="A178" s="106"/>
      <c r="B178" s="122" t="s">
        <v>52</v>
      </c>
      <c r="C178" s="122"/>
      <c r="D178" s="122"/>
      <c r="E178" s="106"/>
      <c r="F178" s="106"/>
      <c r="G178" s="106"/>
      <c r="H178" s="106"/>
      <c r="I178" s="31">
        <v>1</v>
      </c>
      <c r="J178" s="32">
        <v>387.5</v>
      </c>
      <c r="K178" s="32">
        <v>370.6</v>
      </c>
      <c r="L178" s="32">
        <v>0</v>
      </c>
      <c r="M178" s="31">
        <v>21</v>
      </c>
      <c r="N178" s="33">
        <f aca="true" t="shared" si="26" ref="N178:S178">SUM(N177)</f>
        <v>2244572.12</v>
      </c>
      <c r="O178" s="33">
        <f t="shared" si="26"/>
        <v>0</v>
      </c>
      <c r="P178" s="33">
        <f t="shared" si="26"/>
        <v>2244572.12</v>
      </c>
      <c r="Q178" s="33">
        <f t="shared" si="26"/>
        <v>0</v>
      </c>
      <c r="R178" s="33">
        <f t="shared" si="26"/>
        <v>0</v>
      </c>
      <c r="S178" s="33">
        <f t="shared" si="26"/>
        <v>0</v>
      </c>
      <c r="T178" s="33">
        <v>0</v>
      </c>
      <c r="U178" s="33"/>
      <c r="V178" s="33"/>
      <c r="W178" s="86"/>
    </row>
    <row r="179" spans="1:23" ht="18.75" customHeight="1">
      <c r="A179" s="105"/>
      <c r="B179" s="124" t="s">
        <v>607</v>
      </c>
      <c r="C179" s="124"/>
      <c r="D179" s="124"/>
      <c r="E179" s="105"/>
      <c r="F179" s="105"/>
      <c r="G179" s="105"/>
      <c r="H179" s="105"/>
      <c r="I179" s="35">
        <f aca="true" t="shared" si="27" ref="I179:T179">I178+I175+I169+I165+I161+I158+I155++I152+I130+I127+I124+I120+I117+I114+I110+I57+I53+I50+I47+I44+I41+I15</f>
        <v>386</v>
      </c>
      <c r="J179" s="36">
        <f t="shared" si="27"/>
        <v>305391.34</v>
      </c>
      <c r="K179" s="36">
        <f t="shared" si="27"/>
        <v>247219.66999999995</v>
      </c>
      <c r="L179" s="36">
        <f t="shared" si="27"/>
        <v>11222.02</v>
      </c>
      <c r="M179" s="35">
        <f t="shared" si="27"/>
        <v>12583</v>
      </c>
      <c r="N179" s="37">
        <f t="shared" si="27"/>
        <v>308157807.59297246</v>
      </c>
      <c r="O179" s="37">
        <f t="shared" si="27"/>
        <v>0</v>
      </c>
      <c r="P179" s="37">
        <f t="shared" si="27"/>
        <v>206234685.59018523</v>
      </c>
      <c r="Q179" s="37">
        <f t="shared" si="27"/>
        <v>489333.02456446097</v>
      </c>
      <c r="R179" s="37">
        <f t="shared" si="27"/>
        <v>5298817.745658186</v>
      </c>
      <c r="S179" s="37">
        <f t="shared" si="27"/>
        <v>96134971.22429243</v>
      </c>
      <c r="T179" s="37">
        <f t="shared" si="27"/>
        <v>0</v>
      </c>
      <c r="U179" s="37"/>
      <c r="V179" s="37"/>
      <c r="W179" s="87"/>
    </row>
    <row r="180" spans="1:23" s="12" customFormat="1" ht="18.75" customHeight="1">
      <c r="A180" s="128" t="s">
        <v>608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</row>
    <row r="181" spans="1:23" s="12" customFormat="1" ht="18.75" customHeight="1">
      <c r="A181" s="38"/>
      <c r="B181" s="121" t="s">
        <v>106</v>
      </c>
      <c r="C181" s="121"/>
      <c r="D181" s="121"/>
      <c r="E181" s="23"/>
      <c r="F181" s="23"/>
      <c r="G181" s="23"/>
      <c r="H181" s="23"/>
      <c r="I181" s="40"/>
      <c r="J181" s="41"/>
      <c r="K181" s="41"/>
      <c r="L181" s="41"/>
      <c r="M181" s="40"/>
      <c r="N181" s="10"/>
      <c r="O181" s="10"/>
      <c r="P181" s="10"/>
      <c r="Q181" s="10"/>
      <c r="R181" s="10"/>
      <c r="S181" s="10"/>
      <c r="T181" s="10"/>
      <c r="U181" s="10"/>
      <c r="V181" s="10"/>
      <c r="W181" s="38"/>
    </row>
    <row r="182" spans="1:23" s="12" customFormat="1" ht="18.75" customHeight="1">
      <c r="A182" s="42">
        <v>1</v>
      </c>
      <c r="B182" s="43">
        <v>1</v>
      </c>
      <c r="C182" s="44" t="s">
        <v>107</v>
      </c>
      <c r="D182" s="44" t="s">
        <v>609</v>
      </c>
      <c r="E182" s="24">
        <v>1971</v>
      </c>
      <c r="F182" s="24" t="s">
        <v>184</v>
      </c>
      <c r="G182" s="26" t="s">
        <v>103</v>
      </c>
      <c r="H182" s="27">
        <v>2</v>
      </c>
      <c r="I182" s="28">
        <v>2</v>
      </c>
      <c r="J182" s="29">
        <v>535</v>
      </c>
      <c r="K182" s="29">
        <v>494.6</v>
      </c>
      <c r="L182" s="29">
        <v>0</v>
      </c>
      <c r="M182" s="28">
        <v>26</v>
      </c>
      <c r="N182" s="30">
        <f>'Приложение №2'!E182</f>
        <v>325924.59</v>
      </c>
      <c r="O182" s="45">
        <v>0</v>
      </c>
      <c r="P182" s="45">
        <v>0</v>
      </c>
      <c r="Q182" s="45">
        <v>0</v>
      </c>
      <c r="R182" s="45">
        <v>14244.48</v>
      </c>
      <c r="S182" s="45">
        <f>N182-R182</f>
        <v>311680.11000000004</v>
      </c>
      <c r="T182" s="10"/>
      <c r="U182" s="10"/>
      <c r="V182" s="10"/>
      <c r="W182" s="38"/>
    </row>
    <row r="183" spans="1:23" s="12" customFormat="1" ht="18.75" customHeight="1">
      <c r="A183" s="38"/>
      <c r="B183" s="121" t="s">
        <v>52</v>
      </c>
      <c r="C183" s="121"/>
      <c r="D183" s="121"/>
      <c r="E183" s="23"/>
      <c r="F183" s="23"/>
      <c r="G183" s="23"/>
      <c r="H183" s="23"/>
      <c r="I183" s="31">
        <f aca="true" t="shared" si="28" ref="I183:T183">SUM(I182:I182)</f>
        <v>2</v>
      </c>
      <c r="J183" s="32">
        <f t="shared" si="28"/>
        <v>535</v>
      </c>
      <c r="K183" s="32">
        <f t="shared" si="28"/>
        <v>494.6</v>
      </c>
      <c r="L183" s="32">
        <f t="shared" si="28"/>
        <v>0</v>
      </c>
      <c r="M183" s="31">
        <f t="shared" si="28"/>
        <v>26</v>
      </c>
      <c r="N183" s="33">
        <f t="shared" si="28"/>
        <v>325924.59</v>
      </c>
      <c r="O183" s="33">
        <f t="shared" si="28"/>
        <v>0</v>
      </c>
      <c r="P183" s="33">
        <f t="shared" si="28"/>
        <v>0</v>
      </c>
      <c r="Q183" s="33">
        <f t="shared" si="28"/>
        <v>0</v>
      </c>
      <c r="R183" s="33">
        <f t="shared" si="28"/>
        <v>14244.48</v>
      </c>
      <c r="S183" s="33">
        <f t="shared" si="28"/>
        <v>311680.11000000004</v>
      </c>
      <c r="T183" s="33">
        <f t="shared" si="28"/>
        <v>0</v>
      </c>
      <c r="U183" s="10"/>
      <c r="V183" s="10"/>
      <c r="W183" s="38"/>
    </row>
    <row r="184" spans="1:23" ht="18.75" customHeight="1" outlineLevel="1">
      <c r="A184" s="107"/>
      <c r="B184" s="121" t="s">
        <v>46</v>
      </c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7"/>
    </row>
    <row r="185" spans="1:23" ht="18.75" customHeight="1" outlineLevel="2">
      <c r="A185" s="24">
        <f>A182+1</f>
        <v>2</v>
      </c>
      <c r="B185" s="46">
        <v>1</v>
      </c>
      <c r="C185" s="47" t="s">
        <v>47</v>
      </c>
      <c r="D185" s="47" t="s">
        <v>109</v>
      </c>
      <c r="E185" s="46">
        <v>1960</v>
      </c>
      <c r="F185" s="24" t="s">
        <v>184</v>
      </c>
      <c r="G185" s="48" t="s">
        <v>103</v>
      </c>
      <c r="H185" s="49">
        <v>2</v>
      </c>
      <c r="I185" s="50">
        <v>3</v>
      </c>
      <c r="J185" s="51">
        <v>854</v>
      </c>
      <c r="K185" s="51">
        <v>587.9</v>
      </c>
      <c r="L185" s="51">
        <v>0</v>
      </c>
      <c r="M185" s="50">
        <v>21</v>
      </c>
      <c r="N185" s="30">
        <f>'Приложение №2'!E185</f>
        <v>544644.18</v>
      </c>
      <c r="O185" s="45">
        <v>0</v>
      </c>
      <c r="P185" s="45">
        <v>357924.64</v>
      </c>
      <c r="Q185" s="45">
        <v>0</v>
      </c>
      <c r="R185" s="45">
        <v>8775.36</v>
      </c>
      <c r="S185" s="45">
        <v>177944.18</v>
      </c>
      <c r="T185" s="45">
        <v>0</v>
      </c>
      <c r="U185" s="45">
        <v>1295.48</v>
      </c>
      <c r="V185" s="45">
        <v>1295.48</v>
      </c>
      <c r="W185" s="89">
        <v>2017</v>
      </c>
    </row>
    <row r="186" spans="1:23" ht="18.75" customHeight="1" outlineLevel="1">
      <c r="A186" s="106"/>
      <c r="B186" s="122" t="s">
        <v>52</v>
      </c>
      <c r="C186" s="122"/>
      <c r="D186" s="122"/>
      <c r="E186" s="106"/>
      <c r="F186" s="106"/>
      <c r="G186" s="106"/>
      <c r="H186" s="106"/>
      <c r="I186" s="31">
        <f aca="true" t="shared" si="29" ref="I186:T186">SUM(I185:I185)</f>
        <v>3</v>
      </c>
      <c r="J186" s="32">
        <f t="shared" si="29"/>
        <v>854</v>
      </c>
      <c r="K186" s="32">
        <f t="shared" si="29"/>
        <v>587.9</v>
      </c>
      <c r="L186" s="32">
        <f t="shared" si="29"/>
        <v>0</v>
      </c>
      <c r="M186" s="31">
        <f t="shared" si="29"/>
        <v>21</v>
      </c>
      <c r="N186" s="33">
        <f t="shared" si="29"/>
        <v>544644.18</v>
      </c>
      <c r="O186" s="33">
        <f t="shared" si="29"/>
        <v>0</v>
      </c>
      <c r="P186" s="33">
        <f t="shared" si="29"/>
        <v>357924.64</v>
      </c>
      <c r="Q186" s="33">
        <f t="shared" si="29"/>
        <v>0</v>
      </c>
      <c r="R186" s="33">
        <f t="shared" si="29"/>
        <v>8775.36</v>
      </c>
      <c r="S186" s="33">
        <f t="shared" si="29"/>
        <v>177944.18</v>
      </c>
      <c r="T186" s="33">
        <f t="shared" si="29"/>
        <v>0</v>
      </c>
      <c r="U186" s="33"/>
      <c r="V186" s="33"/>
      <c r="W186" s="86"/>
    </row>
    <row r="187" spans="1:23" ht="18.75" customHeight="1" outlineLevel="1">
      <c r="A187" s="106"/>
      <c r="B187" s="122" t="s">
        <v>137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3"/>
    </row>
    <row r="188" spans="1:23" ht="18.75" customHeight="1" outlineLevel="2">
      <c r="A188" s="24">
        <f>A185+1</f>
        <v>3</v>
      </c>
      <c r="B188" s="24">
        <v>1</v>
      </c>
      <c r="C188" s="25" t="s">
        <v>138</v>
      </c>
      <c r="D188" s="25" t="s">
        <v>610</v>
      </c>
      <c r="E188" s="24">
        <v>1978</v>
      </c>
      <c r="F188" s="24" t="s">
        <v>184</v>
      </c>
      <c r="G188" s="26" t="s">
        <v>103</v>
      </c>
      <c r="H188" s="27">
        <v>2</v>
      </c>
      <c r="I188" s="28">
        <v>2</v>
      </c>
      <c r="J188" s="29">
        <v>604</v>
      </c>
      <c r="K188" s="29">
        <v>559.1</v>
      </c>
      <c r="L188" s="29">
        <v>0</v>
      </c>
      <c r="M188" s="28">
        <v>33</v>
      </c>
      <c r="N188" s="30">
        <f>'Приложение №2'!E188</f>
        <v>169328.74</v>
      </c>
      <c r="O188" s="30">
        <v>0</v>
      </c>
      <c r="P188" s="30">
        <f>N188-R188-S188</f>
        <v>32959.45999999999</v>
      </c>
      <c r="Q188" s="30">
        <v>0</v>
      </c>
      <c r="R188" s="30">
        <v>16102.08</v>
      </c>
      <c r="S188" s="30">
        <v>120267.20000000001</v>
      </c>
      <c r="T188" s="30">
        <v>0</v>
      </c>
      <c r="U188" s="30">
        <v>479.38</v>
      </c>
      <c r="V188" s="30">
        <v>479.38</v>
      </c>
      <c r="W188" s="85">
        <v>2017</v>
      </c>
    </row>
    <row r="189" spans="1:23" ht="18.75" customHeight="1" outlineLevel="2">
      <c r="A189" s="24">
        <f>A188+1</f>
        <v>4</v>
      </c>
      <c r="B189" s="24">
        <v>2</v>
      </c>
      <c r="C189" s="25" t="s">
        <v>138</v>
      </c>
      <c r="D189" s="25" t="s">
        <v>139</v>
      </c>
      <c r="E189" s="24">
        <v>1979</v>
      </c>
      <c r="F189" s="24" t="s">
        <v>184</v>
      </c>
      <c r="G189" s="26" t="s">
        <v>103</v>
      </c>
      <c r="H189" s="27">
        <v>2</v>
      </c>
      <c r="I189" s="28">
        <v>2</v>
      </c>
      <c r="J189" s="29">
        <v>675.5</v>
      </c>
      <c r="K189" s="29">
        <v>630.7</v>
      </c>
      <c r="L189" s="29">
        <v>0</v>
      </c>
      <c r="M189" s="28">
        <v>26</v>
      </c>
      <c r="N189" s="30">
        <f>'Приложение №2'!E189</f>
        <v>6173844.63</v>
      </c>
      <c r="O189" s="30">
        <v>0</v>
      </c>
      <c r="P189" s="30">
        <f>N189-R189-S189</f>
        <v>6062426.72</v>
      </c>
      <c r="Q189" s="30">
        <v>0</v>
      </c>
      <c r="R189" s="30">
        <v>18135.36</v>
      </c>
      <c r="S189" s="30">
        <v>93282.55</v>
      </c>
      <c r="T189" s="30">
        <v>0</v>
      </c>
      <c r="U189" s="30">
        <v>14478.77</v>
      </c>
      <c r="V189" s="30">
        <v>14478.77</v>
      </c>
      <c r="W189" s="85">
        <v>2017</v>
      </c>
    </row>
    <row r="190" spans="1:23" ht="18.75" customHeight="1" outlineLevel="1">
      <c r="A190" s="106"/>
      <c r="B190" s="122" t="s">
        <v>52</v>
      </c>
      <c r="C190" s="122"/>
      <c r="D190" s="122"/>
      <c r="E190" s="106"/>
      <c r="F190" s="106"/>
      <c r="G190" s="106"/>
      <c r="H190" s="106"/>
      <c r="I190" s="31">
        <f aca="true" t="shared" si="30" ref="I190:T190">SUM(I188:I189)</f>
        <v>4</v>
      </c>
      <c r="J190" s="32">
        <f t="shared" si="30"/>
        <v>1279.5</v>
      </c>
      <c r="K190" s="32">
        <f t="shared" si="30"/>
        <v>1189.8000000000002</v>
      </c>
      <c r="L190" s="32">
        <f t="shared" si="30"/>
        <v>0</v>
      </c>
      <c r="M190" s="31">
        <f t="shared" si="30"/>
        <v>59</v>
      </c>
      <c r="N190" s="33">
        <f t="shared" si="30"/>
        <v>6343173.37</v>
      </c>
      <c r="O190" s="33">
        <f t="shared" si="30"/>
        <v>0</v>
      </c>
      <c r="P190" s="33">
        <f t="shared" si="30"/>
        <v>6095386.18</v>
      </c>
      <c r="Q190" s="33">
        <f t="shared" si="30"/>
        <v>0</v>
      </c>
      <c r="R190" s="33">
        <f t="shared" si="30"/>
        <v>34237.44</v>
      </c>
      <c r="S190" s="33">
        <f t="shared" si="30"/>
        <v>213549.75</v>
      </c>
      <c r="T190" s="33">
        <f t="shared" si="30"/>
        <v>0</v>
      </c>
      <c r="U190" s="33"/>
      <c r="V190" s="33"/>
      <c r="W190" s="86"/>
    </row>
    <row r="191" spans="1:23" ht="18.75" customHeight="1" outlineLevel="1">
      <c r="A191" s="106"/>
      <c r="B191" s="122" t="s">
        <v>140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3"/>
    </row>
    <row r="192" spans="1:23" ht="18.75" customHeight="1" outlineLevel="2">
      <c r="A192" s="24">
        <f>A189+1</f>
        <v>5</v>
      </c>
      <c r="B192" s="24">
        <v>1</v>
      </c>
      <c r="C192" s="25" t="s">
        <v>611</v>
      </c>
      <c r="D192" s="25" t="s">
        <v>612</v>
      </c>
      <c r="E192" s="24">
        <v>1966</v>
      </c>
      <c r="F192" s="24">
        <v>1967</v>
      </c>
      <c r="G192" s="26" t="s">
        <v>103</v>
      </c>
      <c r="H192" s="27">
        <v>2</v>
      </c>
      <c r="I192" s="28">
        <v>1</v>
      </c>
      <c r="J192" s="29">
        <v>390.1</v>
      </c>
      <c r="K192" s="29">
        <v>360.4</v>
      </c>
      <c r="L192" s="29">
        <v>0</v>
      </c>
      <c r="M192" s="28">
        <v>17</v>
      </c>
      <c r="N192" s="30">
        <f>'Приложение №2'!E192</f>
        <v>126395.36</v>
      </c>
      <c r="O192" s="30">
        <v>0</v>
      </c>
      <c r="P192" s="30">
        <v>80307.90268067809</v>
      </c>
      <c r="Q192" s="30">
        <v>0</v>
      </c>
      <c r="R192" s="30">
        <v>10379.52</v>
      </c>
      <c r="S192" s="30">
        <v>35707.93731932191</v>
      </c>
      <c r="T192" s="30">
        <v>0</v>
      </c>
      <c r="U192" s="30">
        <v>352.07</v>
      </c>
      <c r="V192" s="30">
        <v>352.07</v>
      </c>
      <c r="W192" s="85">
        <v>2017</v>
      </c>
    </row>
    <row r="193" spans="1:23" ht="18.75" customHeight="1" outlineLevel="2">
      <c r="A193" s="24">
        <f>A192+1</f>
        <v>6</v>
      </c>
      <c r="B193" s="24">
        <v>2</v>
      </c>
      <c r="C193" s="25" t="s">
        <v>611</v>
      </c>
      <c r="D193" s="25" t="s">
        <v>613</v>
      </c>
      <c r="E193" s="24">
        <v>1974</v>
      </c>
      <c r="F193" s="24" t="s">
        <v>184</v>
      </c>
      <c r="G193" s="26" t="s">
        <v>103</v>
      </c>
      <c r="H193" s="27">
        <v>2</v>
      </c>
      <c r="I193" s="28">
        <v>2</v>
      </c>
      <c r="J193" s="29">
        <v>533</v>
      </c>
      <c r="K193" s="29">
        <v>495.5</v>
      </c>
      <c r="L193" s="29">
        <v>0</v>
      </c>
      <c r="M193" s="28">
        <v>23</v>
      </c>
      <c r="N193" s="30">
        <f>'Приложение №2'!E193</f>
        <v>145533.09</v>
      </c>
      <c r="O193" s="30">
        <v>0</v>
      </c>
      <c r="P193" s="30">
        <v>92467.46375183381</v>
      </c>
      <c r="Q193" s="30"/>
      <c r="R193" s="30">
        <v>14270.4</v>
      </c>
      <c r="S193" s="30">
        <v>38795.22624816618</v>
      </c>
      <c r="T193" s="30">
        <v>0</v>
      </c>
      <c r="U193" s="30">
        <v>352.07</v>
      </c>
      <c r="V193" s="30">
        <v>352.07</v>
      </c>
      <c r="W193" s="85">
        <v>2017</v>
      </c>
    </row>
    <row r="194" spans="1:23" ht="18.75" customHeight="1" outlineLevel="1">
      <c r="A194" s="106"/>
      <c r="B194" s="122" t="s">
        <v>52</v>
      </c>
      <c r="C194" s="122"/>
      <c r="D194" s="122"/>
      <c r="E194" s="106"/>
      <c r="F194" s="106"/>
      <c r="G194" s="106"/>
      <c r="H194" s="106"/>
      <c r="I194" s="31">
        <f aca="true" t="shared" si="31" ref="I194:T194">SUM(I192:I193)</f>
        <v>3</v>
      </c>
      <c r="J194" s="32">
        <f t="shared" si="31"/>
        <v>923.1</v>
      </c>
      <c r="K194" s="32">
        <f t="shared" si="31"/>
        <v>855.9</v>
      </c>
      <c r="L194" s="32">
        <f t="shared" si="31"/>
        <v>0</v>
      </c>
      <c r="M194" s="31">
        <f t="shared" si="31"/>
        <v>40</v>
      </c>
      <c r="N194" s="33">
        <f t="shared" si="31"/>
        <v>271928.45</v>
      </c>
      <c r="O194" s="33">
        <f t="shared" si="31"/>
        <v>0</v>
      </c>
      <c r="P194" s="33">
        <f t="shared" si="31"/>
        <v>172775.3664325119</v>
      </c>
      <c r="Q194" s="33">
        <f t="shared" si="31"/>
        <v>0</v>
      </c>
      <c r="R194" s="33">
        <f t="shared" si="31"/>
        <v>24649.92</v>
      </c>
      <c r="S194" s="33">
        <f t="shared" si="31"/>
        <v>74503.16356748808</v>
      </c>
      <c r="T194" s="33">
        <f t="shared" si="31"/>
        <v>0</v>
      </c>
      <c r="U194" s="33"/>
      <c r="V194" s="33"/>
      <c r="W194" s="86"/>
    </row>
    <row r="195" spans="1:23" ht="18.75" customHeight="1" outlineLevel="1">
      <c r="A195" s="106"/>
      <c r="B195" s="122" t="s">
        <v>53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3"/>
    </row>
    <row r="196" spans="1:23" ht="18.75" customHeight="1" outlineLevel="2">
      <c r="A196" s="24">
        <f>A193+1</f>
        <v>7</v>
      </c>
      <c r="B196" s="24">
        <v>1</v>
      </c>
      <c r="C196" s="25" t="s">
        <v>54</v>
      </c>
      <c r="D196" s="25" t="s">
        <v>534</v>
      </c>
      <c r="E196" s="24">
        <v>1987</v>
      </c>
      <c r="F196" s="24" t="s">
        <v>184</v>
      </c>
      <c r="G196" s="26" t="s">
        <v>59</v>
      </c>
      <c r="H196" s="27">
        <v>5</v>
      </c>
      <c r="I196" s="28">
        <v>2</v>
      </c>
      <c r="J196" s="29">
        <v>3109.3</v>
      </c>
      <c r="K196" s="29">
        <v>2309.3</v>
      </c>
      <c r="L196" s="29">
        <v>0</v>
      </c>
      <c r="M196" s="28">
        <v>324</v>
      </c>
      <c r="N196" s="30">
        <f>'Приложение №2'!E196</f>
        <v>4905256.5</v>
      </c>
      <c r="O196" s="30">
        <v>0</v>
      </c>
      <c r="P196" s="30">
        <f>N196-R196-S196</f>
        <v>4057313.31153289</v>
      </c>
      <c r="Q196" s="30">
        <v>0</v>
      </c>
      <c r="R196" s="30">
        <f>194901.26-R65</f>
        <v>163150.00915297947</v>
      </c>
      <c r="S196" s="30">
        <f>782729.73-S65</f>
        <v>684793.1793141305</v>
      </c>
      <c r="T196" s="30">
        <v>0</v>
      </c>
      <c r="U196" s="30">
        <v>2792.28</v>
      </c>
      <c r="V196" s="30">
        <v>2792.28</v>
      </c>
      <c r="W196" s="85">
        <v>2017</v>
      </c>
    </row>
    <row r="197" spans="1:23" ht="18.75" customHeight="1" outlineLevel="2">
      <c r="A197" s="24">
        <f aca="true" t="shared" si="32" ref="A197:B205">A196+1</f>
        <v>8</v>
      </c>
      <c r="B197" s="24">
        <f t="shared" si="32"/>
        <v>2</v>
      </c>
      <c r="C197" s="25" t="s">
        <v>54</v>
      </c>
      <c r="D197" s="25" t="s">
        <v>535</v>
      </c>
      <c r="E197" s="24">
        <v>1987</v>
      </c>
      <c r="F197" s="24" t="s">
        <v>184</v>
      </c>
      <c r="G197" s="26" t="s">
        <v>59</v>
      </c>
      <c r="H197" s="27">
        <v>5</v>
      </c>
      <c r="I197" s="28">
        <v>2</v>
      </c>
      <c r="J197" s="29">
        <v>3556.8</v>
      </c>
      <c r="K197" s="29">
        <v>2756.8</v>
      </c>
      <c r="L197" s="29">
        <v>0</v>
      </c>
      <c r="M197" s="28">
        <v>296</v>
      </c>
      <c r="N197" s="30">
        <f>'Приложение №2'!E197</f>
        <v>5041543.359999999</v>
      </c>
      <c r="O197" s="30">
        <v>0</v>
      </c>
      <c r="P197" s="30">
        <f>N197-R197-S197</f>
        <v>4410004.498800392</v>
      </c>
      <c r="Q197" s="30">
        <v>0</v>
      </c>
      <c r="R197" s="30">
        <f>174031.7-R66</f>
        <v>145226.51984803623</v>
      </c>
      <c r="S197" s="30">
        <f>553905.62-S66</f>
        <v>486312.3413515709</v>
      </c>
      <c r="T197" s="30">
        <v>0</v>
      </c>
      <c r="U197" s="30">
        <v>2792.28</v>
      </c>
      <c r="V197" s="30">
        <v>2792.28</v>
      </c>
      <c r="W197" s="85">
        <v>2017</v>
      </c>
    </row>
    <row r="198" spans="1:23" ht="18.75" customHeight="1" outlineLevel="2">
      <c r="A198" s="24">
        <f t="shared" si="32"/>
        <v>9</v>
      </c>
      <c r="B198" s="24">
        <f t="shared" si="32"/>
        <v>3</v>
      </c>
      <c r="C198" s="25" t="s">
        <v>54</v>
      </c>
      <c r="D198" s="25" t="s">
        <v>536</v>
      </c>
      <c r="E198" s="24">
        <v>1988</v>
      </c>
      <c r="F198" s="24" t="s">
        <v>184</v>
      </c>
      <c r="G198" s="26" t="s">
        <v>59</v>
      </c>
      <c r="H198" s="27">
        <v>5</v>
      </c>
      <c r="I198" s="28">
        <v>1</v>
      </c>
      <c r="J198" s="29">
        <v>2917.7</v>
      </c>
      <c r="K198" s="29">
        <v>2817.7</v>
      </c>
      <c r="L198" s="29">
        <v>0</v>
      </c>
      <c r="M198" s="28">
        <v>280</v>
      </c>
      <c r="N198" s="30">
        <f>'Приложение №2'!E198</f>
        <v>5011679.75</v>
      </c>
      <c r="O198" s="30">
        <v>0</v>
      </c>
      <c r="P198" s="30">
        <f>N198-R198-S198</f>
        <v>4376773.731135353</v>
      </c>
      <c r="Q198" s="30">
        <v>0</v>
      </c>
      <c r="R198" s="30">
        <f>180973.42-R67</f>
        <v>148288.16128925493</v>
      </c>
      <c r="S198" s="30">
        <f>561555.6-S67</f>
        <v>486617.85757539107</v>
      </c>
      <c r="T198" s="30">
        <v>0</v>
      </c>
      <c r="U198" s="30">
        <v>2792.28</v>
      </c>
      <c r="V198" s="30">
        <v>2792.28</v>
      </c>
      <c r="W198" s="85">
        <v>2017</v>
      </c>
    </row>
    <row r="199" spans="1:23" ht="18.75" customHeight="1" outlineLevel="2">
      <c r="A199" s="24">
        <f t="shared" si="32"/>
        <v>10</v>
      </c>
      <c r="B199" s="24">
        <f t="shared" si="32"/>
        <v>4</v>
      </c>
      <c r="C199" s="25" t="s">
        <v>54</v>
      </c>
      <c r="D199" s="25" t="s">
        <v>614</v>
      </c>
      <c r="E199" s="24">
        <v>1989</v>
      </c>
      <c r="F199" s="24" t="s">
        <v>184</v>
      </c>
      <c r="G199" s="26" t="s">
        <v>59</v>
      </c>
      <c r="H199" s="27">
        <v>9</v>
      </c>
      <c r="I199" s="28">
        <v>3</v>
      </c>
      <c r="J199" s="29">
        <v>8049.4</v>
      </c>
      <c r="K199" s="29">
        <v>6665.5</v>
      </c>
      <c r="L199" s="29">
        <v>0</v>
      </c>
      <c r="M199" s="28">
        <v>258</v>
      </c>
      <c r="N199" s="30">
        <f>'Приложение №2'!E199</f>
        <v>5337500</v>
      </c>
      <c r="O199" s="30">
        <v>0</v>
      </c>
      <c r="P199" s="30">
        <v>5337500</v>
      </c>
      <c r="Q199" s="30">
        <v>0</v>
      </c>
      <c r="R199" s="30">
        <v>0</v>
      </c>
      <c r="S199" s="30">
        <v>0</v>
      </c>
      <c r="T199" s="30">
        <v>0</v>
      </c>
      <c r="U199" s="30">
        <v>944.27</v>
      </c>
      <c r="V199" s="30">
        <v>944.27</v>
      </c>
      <c r="W199" s="85">
        <v>2017</v>
      </c>
    </row>
    <row r="200" spans="1:23" ht="18.75" customHeight="1" outlineLevel="2">
      <c r="A200" s="24">
        <f t="shared" si="32"/>
        <v>11</v>
      </c>
      <c r="B200" s="24">
        <f t="shared" si="32"/>
        <v>5</v>
      </c>
      <c r="C200" s="25" t="s">
        <v>54</v>
      </c>
      <c r="D200" s="25" t="s">
        <v>615</v>
      </c>
      <c r="E200" s="24">
        <v>1989</v>
      </c>
      <c r="F200" s="24">
        <v>2009</v>
      </c>
      <c r="G200" s="26" t="s">
        <v>59</v>
      </c>
      <c r="H200" s="27">
        <v>9</v>
      </c>
      <c r="I200" s="28">
        <v>1</v>
      </c>
      <c r="J200" s="29">
        <v>1807.5</v>
      </c>
      <c r="K200" s="29">
        <v>1527.6</v>
      </c>
      <c r="L200" s="29">
        <v>0</v>
      </c>
      <c r="M200" s="28">
        <v>59</v>
      </c>
      <c r="N200" s="30">
        <f>'Приложение №2'!E200</f>
        <v>1237500</v>
      </c>
      <c r="O200" s="30">
        <v>0</v>
      </c>
      <c r="P200" s="30">
        <v>1237500</v>
      </c>
      <c r="Q200" s="30">
        <v>0</v>
      </c>
      <c r="R200" s="30">
        <v>0</v>
      </c>
      <c r="S200" s="30">
        <v>0</v>
      </c>
      <c r="T200" s="30">
        <v>0</v>
      </c>
      <c r="U200" s="30">
        <v>1373.4</v>
      </c>
      <c r="V200" s="30">
        <v>1373.4</v>
      </c>
      <c r="W200" s="85">
        <v>2017</v>
      </c>
    </row>
    <row r="201" spans="1:23" ht="18.75" customHeight="1" outlineLevel="2">
      <c r="A201" s="24">
        <f t="shared" si="32"/>
        <v>12</v>
      </c>
      <c r="B201" s="24">
        <f t="shared" si="32"/>
        <v>6</v>
      </c>
      <c r="C201" s="25" t="s">
        <v>54</v>
      </c>
      <c r="D201" s="25" t="s">
        <v>616</v>
      </c>
      <c r="E201" s="24">
        <v>1964</v>
      </c>
      <c r="F201" s="24" t="s">
        <v>184</v>
      </c>
      <c r="G201" s="26" t="s">
        <v>48</v>
      </c>
      <c r="H201" s="27">
        <v>4</v>
      </c>
      <c r="I201" s="28">
        <v>4</v>
      </c>
      <c r="J201" s="29">
        <v>2758.9</v>
      </c>
      <c r="K201" s="29">
        <v>2513.3</v>
      </c>
      <c r="L201" s="29">
        <v>0</v>
      </c>
      <c r="M201" s="28">
        <v>127</v>
      </c>
      <c r="N201" s="30">
        <f>'Приложение №2'!E201</f>
        <v>11971325.430000002</v>
      </c>
      <c r="O201" s="30">
        <v>0</v>
      </c>
      <c r="P201" s="30">
        <f>N201-R201-S201</f>
        <v>4216013.080000002</v>
      </c>
      <c r="Q201" s="30">
        <v>0</v>
      </c>
      <c r="R201" s="30">
        <v>104468.78</v>
      </c>
      <c r="S201" s="30">
        <v>7650843.57</v>
      </c>
      <c r="T201" s="30">
        <v>0</v>
      </c>
      <c r="U201" s="30">
        <v>6285.39</v>
      </c>
      <c r="V201" s="30">
        <v>6285.39</v>
      </c>
      <c r="W201" s="85">
        <v>2017</v>
      </c>
    </row>
    <row r="202" spans="1:23" ht="18.75" customHeight="1" outlineLevel="2">
      <c r="A202" s="24">
        <f t="shared" si="32"/>
        <v>13</v>
      </c>
      <c r="B202" s="24">
        <f t="shared" si="32"/>
        <v>7</v>
      </c>
      <c r="C202" s="25" t="s">
        <v>54</v>
      </c>
      <c r="D202" s="25" t="s">
        <v>617</v>
      </c>
      <c r="E202" s="24">
        <v>1987</v>
      </c>
      <c r="F202" s="24" t="s">
        <v>184</v>
      </c>
      <c r="G202" s="26" t="s">
        <v>59</v>
      </c>
      <c r="H202" s="27">
        <v>9</v>
      </c>
      <c r="I202" s="28">
        <v>8</v>
      </c>
      <c r="J202" s="29">
        <v>22427.87</v>
      </c>
      <c r="K202" s="29">
        <v>18770.8</v>
      </c>
      <c r="L202" s="29">
        <v>0</v>
      </c>
      <c r="M202" s="28">
        <v>719</v>
      </c>
      <c r="N202" s="30">
        <f>'Приложение №2'!E202</f>
        <v>15587500</v>
      </c>
      <c r="O202" s="30">
        <v>0</v>
      </c>
      <c r="P202" s="30">
        <v>15587500</v>
      </c>
      <c r="Q202" s="30">
        <v>0</v>
      </c>
      <c r="R202" s="30">
        <v>0</v>
      </c>
      <c r="S202" s="30">
        <v>0</v>
      </c>
      <c r="T202" s="30">
        <v>0</v>
      </c>
      <c r="U202" s="30">
        <v>894.15</v>
      </c>
      <c r="V202" s="30">
        <v>894.15</v>
      </c>
      <c r="W202" s="85">
        <v>2017</v>
      </c>
    </row>
    <row r="203" spans="1:23" ht="18.75" customHeight="1" outlineLevel="2">
      <c r="A203" s="24">
        <f t="shared" si="32"/>
        <v>14</v>
      </c>
      <c r="B203" s="24">
        <f t="shared" si="32"/>
        <v>8</v>
      </c>
      <c r="C203" s="25" t="s">
        <v>54</v>
      </c>
      <c r="D203" s="25" t="s">
        <v>618</v>
      </c>
      <c r="E203" s="24">
        <v>1991</v>
      </c>
      <c r="F203" s="24" t="s">
        <v>184</v>
      </c>
      <c r="G203" s="26" t="s">
        <v>48</v>
      </c>
      <c r="H203" s="27">
        <v>5</v>
      </c>
      <c r="I203" s="28">
        <v>3</v>
      </c>
      <c r="J203" s="29">
        <v>2739.1</v>
      </c>
      <c r="K203" s="29">
        <v>2417.5</v>
      </c>
      <c r="L203" s="29">
        <v>0</v>
      </c>
      <c r="M203" s="28">
        <v>84</v>
      </c>
      <c r="N203" s="30">
        <f>'Приложение №2'!E203</f>
        <v>2617572.3</v>
      </c>
      <c r="O203" s="30">
        <v>0</v>
      </c>
      <c r="P203" s="30">
        <v>2617572.3</v>
      </c>
      <c r="Q203" s="30">
        <v>0</v>
      </c>
      <c r="R203" s="30">
        <v>0</v>
      </c>
      <c r="S203" s="30">
        <v>0</v>
      </c>
      <c r="T203" s="30">
        <v>0</v>
      </c>
      <c r="U203" s="30">
        <v>1082.76</v>
      </c>
      <c r="V203" s="30">
        <v>1082.76</v>
      </c>
      <c r="W203" s="85">
        <v>2017</v>
      </c>
    </row>
    <row r="204" spans="1:23" ht="18.75" customHeight="1" outlineLevel="2">
      <c r="A204" s="24">
        <f t="shared" si="32"/>
        <v>15</v>
      </c>
      <c r="B204" s="24">
        <f t="shared" si="32"/>
        <v>9</v>
      </c>
      <c r="C204" s="25" t="s">
        <v>54</v>
      </c>
      <c r="D204" s="25" t="s">
        <v>559</v>
      </c>
      <c r="E204" s="24">
        <v>1986</v>
      </c>
      <c r="F204" s="24">
        <v>2013</v>
      </c>
      <c r="G204" s="26" t="s">
        <v>48</v>
      </c>
      <c r="H204" s="27">
        <v>12</v>
      </c>
      <c r="I204" s="28">
        <v>1</v>
      </c>
      <c r="J204" s="29">
        <v>5258.1</v>
      </c>
      <c r="K204" s="29">
        <v>4276.5</v>
      </c>
      <c r="L204" s="29">
        <v>72.3</v>
      </c>
      <c r="M204" s="28">
        <v>174</v>
      </c>
      <c r="N204" s="30">
        <f>'Приложение №2'!E204</f>
        <v>231921.5</v>
      </c>
      <c r="O204" s="30">
        <v>0</v>
      </c>
      <c r="P204" s="30">
        <v>0</v>
      </c>
      <c r="Q204" s="30">
        <v>0</v>
      </c>
      <c r="R204" s="30">
        <v>0</v>
      </c>
      <c r="S204" s="30">
        <v>231921.5</v>
      </c>
      <c r="T204" s="30">
        <v>0</v>
      </c>
      <c r="U204" s="30">
        <v>144.77</v>
      </c>
      <c r="V204" s="30">
        <v>144.77</v>
      </c>
      <c r="W204" s="85">
        <v>2017</v>
      </c>
    </row>
    <row r="205" spans="1:23" ht="18.75" customHeight="1" outlineLevel="2">
      <c r="A205" s="24">
        <f t="shared" si="32"/>
        <v>16</v>
      </c>
      <c r="B205" s="24">
        <f t="shared" si="32"/>
        <v>10</v>
      </c>
      <c r="C205" s="25" t="s">
        <v>54</v>
      </c>
      <c r="D205" s="25" t="s">
        <v>619</v>
      </c>
      <c r="E205" s="24">
        <v>1991</v>
      </c>
      <c r="F205" s="24" t="s">
        <v>184</v>
      </c>
      <c r="G205" s="26" t="s">
        <v>59</v>
      </c>
      <c r="H205" s="27">
        <v>9</v>
      </c>
      <c r="I205" s="28">
        <v>3</v>
      </c>
      <c r="J205" s="29">
        <v>7898</v>
      </c>
      <c r="K205" s="29">
        <v>6606.4</v>
      </c>
      <c r="L205" s="29">
        <v>0</v>
      </c>
      <c r="M205" s="28">
        <v>293</v>
      </c>
      <c r="N205" s="30">
        <f>'Приложение №2'!E205</f>
        <v>5337500</v>
      </c>
      <c r="O205" s="30">
        <v>0</v>
      </c>
      <c r="P205" s="30">
        <v>5337500</v>
      </c>
      <c r="Q205" s="30">
        <v>0</v>
      </c>
      <c r="R205" s="30">
        <v>0</v>
      </c>
      <c r="S205" s="30">
        <v>0</v>
      </c>
      <c r="T205" s="30">
        <v>0</v>
      </c>
      <c r="U205" s="30">
        <v>952.71</v>
      </c>
      <c r="V205" s="30">
        <v>952.71</v>
      </c>
      <c r="W205" s="85">
        <v>2017</v>
      </c>
    </row>
    <row r="206" spans="1:23" ht="18.75" customHeight="1" outlineLevel="1">
      <c r="A206" s="106"/>
      <c r="B206" s="122" t="s">
        <v>52</v>
      </c>
      <c r="C206" s="122"/>
      <c r="D206" s="122"/>
      <c r="E206" s="106"/>
      <c r="F206" s="106"/>
      <c r="G206" s="106"/>
      <c r="H206" s="106"/>
      <c r="I206" s="31">
        <f aca="true" t="shared" si="33" ref="I206:T206">SUM(I196:I205)</f>
        <v>28</v>
      </c>
      <c r="J206" s="32">
        <f t="shared" si="33"/>
        <v>60522.67</v>
      </c>
      <c r="K206" s="32">
        <f t="shared" si="33"/>
        <v>50661.4</v>
      </c>
      <c r="L206" s="32">
        <f t="shared" si="33"/>
        <v>72.3</v>
      </c>
      <c r="M206" s="31">
        <f t="shared" si="33"/>
        <v>2614</v>
      </c>
      <c r="N206" s="33">
        <f t="shared" si="33"/>
        <v>57279298.839999996</v>
      </c>
      <c r="O206" s="33">
        <f t="shared" si="33"/>
        <v>0</v>
      </c>
      <c r="P206" s="33">
        <f t="shared" si="33"/>
        <v>47177676.92146863</v>
      </c>
      <c r="Q206" s="33">
        <f t="shared" si="33"/>
        <v>0</v>
      </c>
      <c r="R206" s="33">
        <f t="shared" si="33"/>
        <v>561133.4702902706</v>
      </c>
      <c r="S206" s="33">
        <f t="shared" si="33"/>
        <v>9540488.448241092</v>
      </c>
      <c r="T206" s="33">
        <f t="shared" si="33"/>
        <v>0</v>
      </c>
      <c r="U206" s="33"/>
      <c r="V206" s="33"/>
      <c r="W206" s="86"/>
    </row>
    <row r="207" spans="1:23" ht="18.75" customHeight="1" outlineLevel="1">
      <c r="A207" s="106"/>
      <c r="B207" s="122" t="s">
        <v>76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3"/>
    </row>
    <row r="208" spans="1:23" ht="18.75" customHeight="1" outlineLevel="2">
      <c r="A208" s="24">
        <f>A205+1</f>
        <v>17</v>
      </c>
      <c r="B208" s="24">
        <v>1</v>
      </c>
      <c r="C208" s="25" t="s">
        <v>77</v>
      </c>
      <c r="D208" s="25" t="s">
        <v>562</v>
      </c>
      <c r="E208" s="24">
        <v>1966</v>
      </c>
      <c r="F208" s="24" t="s">
        <v>184</v>
      </c>
      <c r="G208" s="26" t="s">
        <v>48</v>
      </c>
      <c r="H208" s="27">
        <v>4</v>
      </c>
      <c r="I208" s="28">
        <v>2</v>
      </c>
      <c r="J208" s="29">
        <v>1327.2</v>
      </c>
      <c r="K208" s="29">
        <v>1232.7</v>
      </c>
      <c r="L208" s="29">
        <v>0</v>
      </c>
      <c r="M208" s="28">
        <v>70</v>
      </c>
      <c r="N208" s="30">
        <f>'Приложение №2'!E208</f>
        <v>4322059.07</v>
      </c>
      <c r="O208" s="30">
        <v>0</v>
      </c>
      <c r="P208" s="30">
        <f>N208-S208</f>
        <v>3634855.9800000004</v>
      </c>
      <c r="Q208" s="30">
        <v>0</v>
      </c>
      <c r="R208" s="30">
        <v>0</v>
      </c>
      <c r="S208" s="30">
        <f>2162791.94-S112</f>
        <v>687203.0900000001</v>
      </c>
      <c r="T208" s="30">
        <v>0</v>
      </c>
      <c r="U208" s="30">
        <v>6399.39</v>
      </c>
      <c r="V208" s="30">
        <v>6399.39</v>
      </c>
      <c r="W208" s="85">
        <v>2017</v>
      </c>
    </row>
    <row r="209" spans="1:23" ht="18.75" customHeight="1" outlineLevel="1">
      <c r="A209" s="106"/>
      <c r="B209" s="122" t="s">
        <v>52</v>
      </c>
      <c r="C209" s="122"/>
      <c r="D209" s="122"/>
      <c r="E209" s="106"/>
      <c r="F209" s="106"/>
      <c r="G209" s="106"/>
      <c r="H209" s="106"/>
      <c r="I209" s="31">
        <f aca="true" t="shared" si="34" ref="I209:T209">SUM(I208:I208)</f>
        <v>2</v>
      </c>
      <c r="J209" s="32">
        <f t="shared" si="34"/>
        <v>1327.2</v>
      </c>
      <c r="K209" s="32">
        <f t="shared" si="34"/>
        <v>1232.7</v>
      </c>
      <c r="L209" s="32">
        <f t="shared" si="34"/>
        <v>0</v>
      </c>
      <c r="M209" s="31">
        <f t="shared" si="34"/>
        <v>70</v>
      </c>
      <c r="N209" s="33">
        <f t="shared" si="34"/>
        <v>4322059.07</v>
      </c>
      <c r="O209" s="33">
        <f t="shared" si="34"/>
        <v>0</v>
      </c>
      <c r="P209" s="33">
        <f t="shared" si="34"/>
        <v>3634855.9800000004</v>
      </c>
      <c r="Q209" s="33">
        <f t="shared" si="34"/>
        <v>0</v>
      </c>
      <c r="R209" s="33">
        <f t="shared" si="34"/>
        <v>0</v>
      </c>
      <c r="S209" s="33">
        <f t="shared" si="34"/>
        <v>687203.0900000001</v>
      </c>
      <c r="T209" s="33">
        <f t="shared" si="34"/>
        <v>0</v>
      </c>
      <c r="U209" s="33"/>
      <c r="V209" s="33"/>
      <c r="W209" s="86"/>
    </row>
    <row r="210" spans="1:23" ht="18.75" customHeight="1" outlineLevel="1">
      <c r="A210" s="106"/>
      <c r="B210" s="122" t="s">
        <v>160</v>
      </c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3"/>
    </row>
    <row r="211" spans="1:23" ht="18.75" customHeight="1" outlineLevel="2">
      <c r="A211" s="24">
        <f>A208+1</f>
        <v>18</v>
      </c>
      <c r="B211" s="24">
        <v>1</v>
      </c>
      <c r="C211" s="25" t="s">
        <v>161</v>
      </c>
      <c r="D211" s="25" t="s">
        <v>564</v>
      </c>
      <c r="E211" s="24">
        <v>1980</v>
      </c>
      <c r="F211" s="24" t="s">
        <v>184</v>
      </c>
      <c r="G211" s="26" t="s">
        <v>103</v>
      </c>
      <c r="H211" s="27">
        <v>2</v>
      </c>
      <c r="I211" s="28">
        <v>2</v>
      </c>
      <c r="J211" s="29">
        <v>414.7</v>
      </c>
      <c r="K211" s="29">
        <v>381.5</v>
      </c>
      <c r="L211" s="29">
        <v>0</v>
      </c>
      <c r="M211" s="28">
        <v>21</v>
      </c>
      <c r="N211" s="30">
        <f>'Приложение №2'!E211</f>
        <v>2489544.54</v>
      </c>
      <c r="O211" s="30">
        <v>0</v>
      </c>
      <c r="P211" s="30">
        <f>N211-R211-S211</f>
        <v>695025.559693573</v>
      </c>
      <c r="Q211" s="30">
        <v>0</v>
      </c>
      <c r="R211" s="30">
        <v>10685.380306426976</v>
      </c>
      <c r="S211" s="30">
        <v>1783833.6</v>
      </c>
      <c r="T211" s="30">
        <v>0</v>
      </c>
      <c r="U211" s="30">
        <v>12439.79</v>
      </c>
      <c r="V211" s="30">
        <v>12439.79</v>
      </c>
      <c r="W211" s="85">
        <v>2017</v>
      </c>
    </row>
    <row r="212" spans="1:23" ht="18.75" customHeight="1" outlineLevel="1">
      <c r="A212" s="106"/>
      <c r="B212" s="122" t="s">
        <v>52</v>
      </c>
      <c r="C212" s="122"/>
      <c r="D212" s="122"/>
      <c r="E212" s="106"/>
      <c r="F212" s="106"/>
      <c r="G212" s="106"/>
      <c r="H212" s="106"/>
      <c r="I212" s="31">
        <f aca="true" t="shared" si="35" ref="I212:T212">SUM(I211:I211)</f>
        <v>2</v>
      </c>
      <c r="J212" s="32">
        <f t="shared" si="35"/>
        <v>414.7</v>
      </c>
      <c r="K212" s="32">
        <f t="shared" si="35"/>
        <v>381.5</v>
      </c>
      <c r="L212" s="32">
        <f t="shared" si="35"/>
        <v>0</v>
      </c>
      <c r="M212" s="31">
        <f t="shared" si="35"/>
        <v>21</v>
      </c>
      <c r="N212" s="33">
        <f t="shared" si="35"/>
        <v>2489544.54</v>
      </c>
      <c r="O212" s="33">
        <f t="shared" si="35"/>
        <v>0</v>
      </c>
      <c r="P212" s="33">
        <f t="shared" si="35"/>
        <v>695025.559693573</v>
      </c>
      <c r="Q212" s="33">
        <f t="shared" si="35"/>
        <v>0</v>
      </c>
      <c r="R212" s="33">
        <f t="shared" si="35"/>
        <v>10685.380306426976</v>
      </c>
      <c r="S212" s="33">
        <f t="shared" si="35"/>
        <v>1783833.6</v>
      </c>
      <c r="T212" s="33">
        <f t="shared" si="35"/>
        <v>0</v>
      </c>
      <c r="U212" s="33"/>
      <c r="V212" s="33"/>
      <c r="W212" s="86"/>
    </row>
    <row r="213" spans="1:23" ht="18.75" customHeight="1" outlineLevel="1">
      <c r="A213" s="106"/>
      <c r="B213" s="122" t="s">
        <v>82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3"/>
    </row>
    <row r="214" spans="1:23" ht="18.75" customHeight="1" outlineLevel="2">
      <c r="A214" s="24">
        <f>A211+1</f>
        <v>19</v>
      </c>
      <c r="B214" s="24">
        <v>1</v>
      </c>
      <c r="C214" s="25" t="s">
        <v>162</v>
      </c>
      <c r="D214" s="25" t="s">
        <v>163</v>
      </c>
      <c r="E214" s="24">
        <v>1978</v>
      </c>
      <c r="F214" s="24" t="s">
        <v>184</v>
      </c>
      <c r="G214" s="26" t="s">
        <v>103</v>
      </c>
      <c r="H214" s="27">
        <v>2</v>
      </c>
      <c r="I214" s="28">
        <v>2</v>
      </c>
      <c r="J214" s="29">
        <v>547.7</v>
      </c>
      <c r="K214" s="29">
        <v>506.4</v>
      </c>
      <c r="L214" s="29">
        <v>0</v>
      </c>
      <c r="M214" s="28">
        <v>32</v>
      </c>
      <c r="N214" s="30">
        <f>'Приложение №2'!E214</f>
        <v>3149644.34</v>
      </c>
      <c r="O214" s="30">
        <v>0</v>
      </c>
      <c r="P214" s="30">
        <v>2485199.8</v>
      </c>
      <c r="Q214" s="30">
        <v>0</v>
      </c>
      <c r="R214" s="30">
        <v>14598.72</v>
      </c>
      <c r="S214" s="30">
        <f aca="true" t="shared" si="36" ref="S214:S233">N214-P214-R214</f>
        <v>649845.8200000001</v>
      </c>
      <c r="T214" s="30">
        <v>0</v>
      </c>
      <c r="U214" s="30">
        <v>7892.15</v>
      </c>
      <c r="V214" s="30">
        <v>7892.15</v>
      </c>
      <c r="W214" s="85">
        <v>2017</v>
      </c>
    </row>
    <row r="215" spans="1:23" ht="18.75" customHeight="1" outlineLevel="2">
      <c r="A215" s="24">
        <f aca="true" t="shared" si="37" ref="A215:B230">A214+1</f>
        <v>20</v>
      </c>
      <c r="B215" s="24">
        <f t="shared" si="37"/>
        <v>2</v>
      </c>
      <c r="C215" s="25" t="s">
        <v>162</v>
      </c>
      <c r="D215" s="25" t="s">
        <v>620</v>
      </c>
      <c r="E215" s="46">
        <v>1965</v>
      </c>
      <c r="F215" s="46" t="s">
        <v>184</v>
      </c>
      <c r="G215" s="48" t="s">
        <v>103</v>
      </c>
      <c r="H215" s="49">
        <v>2</v>
      </c>
      <c r="I215" s="50">
        <v>2</v>
      </c>
      <c r="J215" s="51">
        <v>760.6</v>
      </c>
      <c r="K215" s="51">
        <v>696.5</v>
      </c>
      <c r="L215" s="51">
        <v>0</v>
      </c>
      <c r="M215" s="50">
        <v>27</v>
      </c>
      <c r="N215" s="30">
        <f>'Приложение №2'!E215</f>
        <v>198680.38999999998</v>
      </c>
      <c r="O215" s="30">
        <v>0</v>
      </c>
      <c r="P215" s="30">
        <v>162371.18039007348</v>
      </c>
      <c r="Q215" s="30">
        <v>0</v>
      </c>
      <c r="R215" s="30">
        <v>904.0575197813203</v>
      </c>
      <c r="S215" s="30">
        <f t="shared" si="36"/>
        <v>35405.15209014518</v>
      </c>
      <c r="T215" s="30"/>
      <c r="U215" s="30">
        <f>N215/K215</f>
        <v>285.25540559942567</v>
      </c>
      <c r="V215" s="30">
        <f>U215</f>
        <v>285.25540559942567</v>
      </c>
      <c r="W215" s="85">
        <v>2017</v>
      </c>
    </row>
    <row r="216" spans="1:23" ht="18.75" customHeight="1" outlineLevel="2">
      <c r="A216" s="24">
        <f t="shared" si="37"/>
        <v>21</v>
      </c>
      <c r="B216" s="24">
        <f t="shared" si="37"/>
        <v>3</v>
      </c>
      <c r="C216" s="25" t="s">
        <v>162</v>
      </c>
      <c r="D216" s="25" t="s">
        <v>164</v>
      </c>
      <c r="E216" s="24">
        <v>1966</v>
      </c>
      <c r="F216" s="24" t="s">
        <v>184</v>
      </c>
      <c r="G216" s="26" t="s">
        <v>48</v>
      </c>
      <c r="H216" s="27">
        <v>4</v>
      </c>
      <c r="I216" s="28">
        <v>6</v>
      </c>
      <c r="J216" s="29">
        <v>4167.3</v>
      </c>
      <c r="K216" s="29">
        <v>3119.4</v>
      </c>
      <c r="L216" s="29">
        <v>810.7</v>
      </c>
      <c r="M216" s="28">
        <v>158</v>
      </c>
      <c r="N216" s="30">
        <f>'Приложение №2'!E216</f>
        <v>6370713.104046868</v>
      </c>
      <c r="O216" s="30">
        <v>0</v>
      </c>
      <c r="P216" s="30">
        <f>N216-R216-S216</f>
        <v>4821795.216389895</v>
      </c>
      <c r="Q216" s="30">
        <v>0</v>
      </c>
      <c r="R216" s="30">
        <v>41035.12746581457</v>
      </c>
      <c r="S216" s="30">
        <v>1507882.7601911586</v>
      </c>
      <c r="T216" s="30">
        <v>0</v>
      </c>
      <c r="U216" s="30">
        <v>1065.1</v>
      </c>
      <c r="V216" s="30">
        <v>1065.1</v>
      </c>
      <c r="W216" s="85">
        <v>2017</v>
      </c>
    </row>
    <row r="217" spans="1:23" ht="18.75" customHeight="1" outlineLevel="2">
      <c r="A217" s="24">
        <f t="shared" si="37"/>
        <v>22</v>
      </c>
      <c r="B217" s="24">
        <f t="shared" si="37"/>
        <v>4</v>
      </c>
      <c r="C217" s="25" t="s">
        <v>162</v>
      </c>
      <c r="D217" s="25" t="s">
        <v>185</v>
      </c>
      <c r="E217" s="24">
        <v>1967</v>
      </c>
      <c r="F217" s="24" t="s">
        <v>184</v>
      </c>
      <c r="G217" s="26" t="s">
        <v>48</v>
      </c>
      <c r="H217" s="27">
        <v>4</v>
      </c>
      <c r="I217" s="28">
        <v>6</v>
      </c>
      <c r="J217" s="29">
        <v>3753.6</v>
      </c>
      <c r="K217" s="29">
        <v>2991.6</v>
      </c>
      <c r="L217" s="29">
        <v>615.5</v>
      </c>
      <c r="M217" s="28">
        <v>155</v>
      </c>
      <c r="N217" s="30">
        <f>'Приложение №2'!E217</f>
        <v>5929964.3</v>
      </c>
      <c r="O217" s="30">
        <v>0</v>
      </c>
      <c r="P217" s="30">
        <v>1005146.1040015593</v>
      </c>
      <c r="Q217" s="30">
        <v>0</v>
      </c>
      <c r="R217" s="30">
        <v>116484.48</v>
      </c>
      <c r="S217" s="30">
        <f t="shared" si="36"/>
        <v>4808333.71599844</v>
      </c>
      <c r="T217" s="30">
        <v>0</v>
      </c>
      <c r="U217" s="30">
        <v>7182.33</v>
      </c>
      <c r="V217" s="30">
        <v>7182.33</v>
      </c>
      <c r="W217" s="85">
        <v>2017</v>
      </c>
    </row>
    <row r="218" spans="1:23" ht="18.75" customHeight="1" outlineLevel="2">
      <c r="A218" s="24">
        <f t="shared" si="37"/>
        <v>23</v>
      </c>
      <c r="B218" s="24">
        <f t="shared" si="37"/>
        <v>5</v>
      </c>
      <c r="C218" s="25" t="s">
        <v>162</v>
      </c>
      <c r="D218" s="25" t="s">
        <v>186</v>
      </c>
      <c r="E218" s="24">
        <v>1967</v>
      </c>
      <c r="F218" s="24" t="s">
        <v>184</v>
      </c>
      <c r="G218" s="26" t="s">
        <v>48</v>
      </c>
      <c r="H218" s="27">
        <v>4</v>
      </c>
      <c r="I218" s="28">
        <v>6</v>
      </c>
      <c r="J218" s="29">
        <v>4047.4</v>
      </c>
      <c r="K218" s="29">
        <v>2520.1</v>
      </c>
      <c r="L218" s="29">
        <v>1289.1</v>
      </c>
      <c r="M218" s="28">
        <v>102</v>
      </c>
      <c r="N218" s="30">
        <f>'Приложение №2'!E218</f>
        <v>10508740.12</v>
      </c>
      <c r="O218" s="30">
        <v>0</v>
      </c>
      <c r="P218" s="30">
        <v>4401095.153348919</v>
      </c>
      <c r="Q218" s="30">
        <v>0</v>
      </c>
      <c r="R218" s="30">
        <v>123916.8</v>
      </c>
      <c r="S218" s="30">
        <f t="shared" si="36"/>
        <v>5983728.16665108</v>
      </c>
      <c r="T218" s="30">
        <v>0</v>
      </c>
      <c r="U218" s="30">
        <v>7456.66</v>
      </c>
      <c r="V218" s="30">
        <v>7456.66</v>
      </c>
      <c r="W218" s="85">
        <v>2017</v>
      </c>
    </row>
    <row r="219" spans="1:23" ht="18.75" customHeight="1" outlineLevel="2">
      <c r="A219" s="24">
        <f t="shared" si="37"/>
        <v>24</v>
      </c>
      <c r="B219" s="24">
        <f t="shared" si="37"/>
        <v>6</v>
      </c>
      <c r="C219" s="25" t="s">
        <v>162</v>
      </c>
      <c r="D219" s="25" t="s">
        <v>187</v>
      </c>
      <c r="E219" s="24">
        <v>1968</v>
      </c>
      <c r="F219" s="24" t="s">
        <v>184</v>
      </c>
      <c r="G219" s="26" t="s">
        <v>48</v>
      </c>
      <c r="H219" s="27">
        <v>4</v>
      </c>
      <c r="I219" s="28">
        <v>2</v>
      </c>
      <c r="J219" s="29">
        <v>1370.5</v>
      </c>
      <c r="K219" s="29">
        <v>1183.27</v>
      </c>
      <c r="L219" s="29">
        <v>91.3</v>
      </c>
      <c r="M219" s="28">
        <v>63</v>
      </c>
      <c r="N219" s="30">
        <f>'Приложение №2'!E219</f>
        <v>5483788.13</v>
      </c>
      <c r="O219" s="30">
        <v>0</v>
      </c>
      <c r="P219" s="30">
        <v>1024873.14</v>
      </c>
      <c r="Q219" s="30">
        <v>0</v>
      </c>
      <c r="R219" s="30">
        <v>42739.23</v>
      </c>
      <c r="S219" s="30">
        <f t="shared" si="36"/>
        <v>4416175.76</v>
      </c>
      <c r="T219" s="30">
        <v>0</v>
      </c>
      <c r="U219" s="30">
        <v>9515.32</v>
      </c>
      <c r="V219" s="30">
        <v>9515.32</v>
      </c>
      <c r="W219" s="85">
        <v>2017</v>
      </c>
    </row>
    <row r="220" spans="1:23" ht="18.75" customHeight="1" outlineLevel="2">
      <c r="A220" s="24">
        <f t="shared" si="37"/>
        <v>25</v>
      </c>
      <c r="B220" s="24">
        <f t="shared" si="37"/>
        <v>7</v>
      </c>
      <c r="C220" s="25" t="s">
        <v>162</v>
      </c>
      <c r="D220" s="25" t="s">
        <v>621</v>
      </c>
      <c r="E220" s="24">
        <v>1964</v>
      </c>
      <c r="F220" s="24" t="s">
        <v>184</v>
      </c>
      <c r="G220" s="26" t="s">
        <v>103</v>
      </c>
      <c r="H220" s="27">
        <v>2</v>
      </c>
      <c r="I220" s="28">
        <v>2</v>
      </c>
      <c r="J220" s="29">
        <v>543</v>
      </c>
      <c r="K220" s="29">
        <v>506.2</v>
      </c>
      <c r="L220" s="29">
        <v>0</v>
      </c>
      <c r="M220" s="28">
        <v>37</v>
      </c>
      <c r="N220" s="30">
        <f>'Приложение №2'!E220</f>
        <v>1896133.0999999999</v>
      </c>
      <c r="O220" s="30">
        <v>0</v>
      </c>
      <c r="P220" s="30">
        <v>876506.37</v>
      </c>
      <c r="Q220" s="30">
        <v>0</v>
      </c>
      <c r="R220" s="30">
        <v>14486.4</v>
      </c>
      <c r="S220" s="30">
        <f t="shared" si="36"/>
        <v>1005140.3299999998</v>
      </c>
      <c r="T220" s="30">
        <v>0</v>
      </c>
      <c r="U220" s="30">
        <v>4663.44</v>
      </c>
      <c r="V220" s="30">
        <v>4663.44</v>
      </c>
      <c r="W220" s="85">
        <v>2017</v>
      </c>
    </row>
    <row r="221" spans="1:23" ht="18.75" customHeight="1" outlineLevel="2">
      <c r="A221" s="24">
        <f t="shared" si="37"/>
        <v>26</v>
      </c>
      <c r="B221" s="24">
        <f t="shared" si="37"/>
        <v>8</v>
      </c>
      <c r="C221" s="25" t="s">
        <v>162</v>
      </c>
      <c r="D221" s="25" t="s">
        <v>622</v>
      </c>
      <c r="E221" s="24">
        <v>1967</v>
      </c>
      <c r="F221" s="24" t="s">
        <v>184</v>
      </c>
      <c r="G221" s="26" t="s">
        <v>103</v>
      </c>
      <c r="H221" s="27">
        <v>2</v>
      </c>
      <c r="I221" s="28">
        <v>2</v>
      </c>
      <c r="J221" s="29">
        <v>433.7</v>
      </c>
      <c r="K221" s="29">
        <v>383.1</v>
      </c>
      <c r="L221" s="29">
        <v>0</v>
      </c>
      <c r="M221" s="28">
        <v>18</v>
      </c>
      <c r="N221" s="30">
        <f>'Приложение №2'!E221</f>
        <v>4899958.85</v>
      </c>
      <c r="O221" s="30">
        <v>0</v>
      </c>
      <c r="P221" s="30">
        <v>3087267.55</v>
      </c>
      <c r="Q221" s="30">
        <v>0</v>
      </c>
      <c r="R221" s="30">
        <v>11286.72</v>
      </c>
      <c r="S221" s="30">
        <f t="shared" si="36"/>
        <v>1801404.5799999998</v>
      </c>
      <c r="T221" s="30">
        <v>0</v>
      </c>
      <c r="U221" s="30">
        <v>15553.88</v>
      </c>
      <c r="V221" s="30">
        <v>15553.88</v>
      </c>
      <c r="W221" s="85">
        <v>2017</v>
      </c>
    </row>
    <row r="222" spans="1:23" ht="18.75" customHeight="1" outlineLevel="2">
      <c r="A222" s="24">
        <f t="shared" si="37"/>
        <v>27</v>
      </c>
      <c r="B222" s="24">
        <f t="shared" si="37"/>
        <v>9</v>
      </c>
      <c r="C222" s="25" t="s">
        <v>162</v>
      </c>
      <c r="D222" s="25" t="s">
        <v>623</v>
      </c>
      <c r="E222" s="24">
        <v>1966</v>
      </c>
      <c r="F222" s="24" t="s">
        <v>184</v>
      </c>
      <c r="G222" s="26" t="s">
        <v>103</v>
      </c>
      <c r="H222" s="27">
        <v>2</v>
      </c>
      <c r="I222" s="28">
        <v>3</v>
      </c>
      <c r="J222" s="29">
        <v>547.4</v>
      </c>
      <c r="K222" s="29">
        <v>504.9</v>
      </c>
      <c r="L222" s="29">
        <v>0</v>
      </c>
      <c r="M222" s="28">
        <v>37</v>
      </c>
      <c r="N222" s="30">
        <f>'Приложение №2'!E222</f>
        <v>887987.83</v>
      </c>
      <c r="O222" s="30">
        <v>0</v>
      </c>
      <c r="P222" s="30">
        <v>409617.34</v>
      </c>
      <c r="Q222" s="30">
        <v>0</v>
      </c>
      <c r="R222" s="30">
        <v>26966.43</v>
      </c>
      <c r="S222" s="30">
        <f t="shared" si="36"/>
        <v>451404.05999999994</v>
      </c>
      <c r="T222" s="30">
        <v>0</v>
      </c>
      <c r="U222" s="30">
        <v>1758.74</v>
      </c>
      <c r="V222" s="30">
        <v>1758.74</v>
      </c>
      <c r="W222" s="85">
        <v>2017</v>
      </c>
    </row>
    <row r="223" spans="1:23" ht="18.75" customHeight="1" outlineLevel="2">
      <c r="A223" s="24">
        <f t="shared" si="37"/>
        <v>28</v>
      </c>
      <c r="B223" s="24">
        <f t="shared" si="37"/>
        <v>10</v>
      </c>
      <c r="C223" s="25" t="s">
        <v>162</v>
      </c>
      <c r="D223" s="25" t="s">
        <v>624</v>
      </c>
      <c r="E223" s="24">
        <v>1966</v>
      </c>
      <c r="F223" s="24" t="s">
        <v>184</v>
      </c>
      <c r="G223" s="26" t="s">
        <v>103</v>
      </c>
      <c r="H223" s="27">
        <v>2</v>
      </c>
      <c r="I223" s="28">
        <v>1</v>
      </c>
      <c r="J223" s="29">
        <v>539.4</v>
      </c>
      <c r="K223" s="29">
        <v>498.4</v>
      </c>
      <c r="L223" s="29">
        <v>0</v>
      </c>
      <c r="M223" s="28">
        <v>35</v>
      </c>
      <c r="N223" s="30">
        <f>'Приложение №2'!E223</f>
        <v>2950708.46</v>
      </c>
      <c r="O223" s="30">
        <v>0</v>
      </c>
      <c r="P223" s="30">
        <v>1559335.65</v>
      </c>
      <c r="Q223" s="30">
        <v>0</v>
      </c>
      <c r="R223" s="30">
        <v>21186.89</v>
      </c>
      <c r="S223" s="30">
        <f t="shared" si="36"/>
        <v>1370185.9200000002</v>
      </c>
      <c r="T223" s="30">
        <v>0</v>
      </c>
      <c r="U223" s="30">
        <v>4936.74</v>
      </c>
      <c r="V223" s="30">
        <v>4936.74</v>
      </c>
      <c r="W223" s="85">
        <v>2017</v>
      </c>
    </row>
    <row r="224" spans="1:23" ht="18.75" customHeight="1" outlineLevel="2">
      <c r="A224" s="24">
        <f t="shared" si="37"/>
        <v>29</v>
      </c>
      <c r="B224" s="24">
        <f t="shared" si="37"/>
        <v>11</v>
      </c>
      <c r="C224" s="25" t="s">
        <v>162</v>
      </c>
      <c r="D224" s="25" t="s">
        <v>625</v>
      </c>
      <c r="E224" s="24">
        <v>1967</v>
      </c>
      <c r="F224" s="24" t="s">
        <v>184</v>
      </c>
      <c r="G224" s="26" t="s">
        <v>103</v>
      </c>
      <c r="H224" s="27">
        <v>2</v>
      </c>
      <c r="I224" s="28">
        <v>3</v>
      </c>
      <c r="J224" s="29">
        <v>511.1</v>
      </c>
      <c r="K224" s="29">
        <v>399.33</v>
      </c>
      <c r="L224" s="29">
        <v>0</v>
      </c>
      <c r="M224" s="28">
        <v>37</v>
      </c>
      <c r="N224" s="30">
        <f>'Приложение №2'!E224</f>
        <v>5861149.05</v>
      </c>
      <c r="O224" s="30">
        <v>0</v>
      </c>
      <c r="P224" s="30">
        <v>3648328.8899999997</v>
      </c>
      <c r="Q224" s="30">
        <v>0</v>
      </c>
      <c r="R224" s="30">
        <v>15120</v>
      </c>
      <c r="S224" s="30">
        <f t="shared" si="36"/>
        <v>2197700.16</v>
      </c>
      <c r="T224" s="30">
        <v>0</v>
      </c>
      <c r="U224" s="30">
        <v>15553.88</v>
      </c>
      <c r="V224" s="30">
        <v>15553.88</v>
      </c>
      <c r="W224" s="85">
        <v>2017</v>
      </c>
    </row>
    <row r="225" spans="1:23" ht="18.75" customHeight="1" outlineLevel="2">
      <c r="A225" s="24">
        <f t="shared" si="37"/>
        <v>30</v>
      </c>
      <c r="B225" s="24">
        <f t="shared" si="37"/>
        <v>12</v>
      </c>
      <c r="C225" s="25" t="s">
        <v>162</v>
      </c>
      <c r="D225" s="25" t="s">
        <v>626</v>
      </c>
      <c r="E225" s="24">
        <v>1971</v>
      </c>
      <c r="F225" s="24" t="s">
        <v>184</v>
      </c>
      <c r="G225" s="26" t="s">
        <v>48</v>
      </c>
      <c r="H225" s="27">
        <v>4</v>
      </c>
      <c r="I225" s="28">
        <v>2</v>
      </c>
      <c r="J225" s="29">
        <v>1409.7</v>
      </c>
      <c r="K225" s="29">
        <v>1294</v>
      </c>
      <c r="L225" s="29">
        <v>0</v>
      </c>
      <c r="M225" s="28">
        <v>51</v>
      </c>
      <c r="N225" s="30">
        <f>'Приложение №2'!E225</f>
        <v>1115783.63</v>
      </c>
      <c r="O225" s="30">
        <v>0</v>
      </c>
      <c r="P225" s="30">
        <v>555496.6</v>
      </c>
      <c r="Q225" s="30">
        <v>0</v>
      </c>
      <c r="R225" s="30">
        <v>24725.903144447486</v>
      </c>
      <c r="S225" s="30">
        <f t="shared" si="36"/>
        <v>535561.1268555524</v>
      </c>
      <c r="T225" s="30"/>
      <c r="U225" s="30">
        <f>N225/K225</f>
        <v>862.274829984544</v>
      </c>
      <c r="V225" s="30">
        <f>U225</f>
        <v>862.274829984544</v>
      </c>
      <c r="W225" s="85">
        <v>2017</v>
      </c>
    </row>
    <row r="226" spans="1:23" ht="18.75" customHeight="1" outlineLevel="2">
      <c r="A226" s="24">
        <f t="shared" si="37"/>
        <v>31</v>
      </c>
      <c r="B226" s="24">
        <f t="shared" si="37"/>
        <v>13</v>
      </c>
      <c r="C226" s="25" t="s">
        <v>162</v>
      </c>
      <c r="D226" s="25" t="s">
        <v>627</v>
      </c>
      <c r="E226" s="24">
        <v>1968</v>
      </c>
      <c r="F226" s="24" t="s">
        <v>184</v>
      </c>
      <c r="G226" s="26" t="s">
        <v>48</v>
      </c>
      <c r="H226" s="27">
        <v>3</v>
      </c>
      <c r="I226" s="28">
        <v>3</v>
      </c>
      <c r="J226" s="29">
        <v>1638.3</v>
      </c>
      <c r="K226" s="29">
        <v>1519.1</v>
      </c>
      <c r="L226" s="29">
        <v>0</v>
      </c>
      <c r="M226" s="28">
        <v>56</v>
      </c>
      <c r="N226" s="30">
        <f>'Приложение №2'!E226</f>
        <v>1403254.42</v>
      </c>
      <c r="O226" s="30">
        <v>0</v>
      </c>
      <c r="P226" s="30">
        <v>676971.9299999999</v>
      </c>
      <c r="Q226" s="30">
        <v>0</v>
      </c>
      <c r="R226" s="30">
        <v>22053.42534830738</v>
      </c>
      <c r="S226" s="30">
        <f t="shared" si="36"/>
        <v>704229.0646516926</v>
      </c>
      <c r="T226" s="30"/>
      <c r="U226" s="30">
        <f>N226/K226</f>
        <v>923.7406490685274</v>
      </c>
      <c r="V226" s="30">
        <f>U226</f>
        <v>923.7406490685274</v>
      </c>
      <c r="W226" s="85">
        <v>2017</v>
      </c>
    </row>
    <row r="227" spans="1:23" ht="18.75" customHeight="1" outlineLevel="2">
      <c r="A227" s="24">
        <f t="shared" si="37"/>
        <v>32</v>
      </c>
      <c r="B227" s="24">
        <f t="shared" si="37"/>
        <v>14</v>
      </c>
      <c r="C227" s="25" t="s">
        <v>162</v>
      </c>
      <c r="D227" s="25" t="s">
        <v>628</v>
      </c>
      <c r="E227" s="24">
        <v>1959</v>
      </c>
      <c r="F227" s="24" t="s">
        <v>184</v>
      </c>
      <c r="G227" s="26" t="s">
        <v>103</v>
      </c>
      <c r="H227" s="27">
        <v>2</v>
      </c>
      <c r="I227" s="28">
        <v>2</v>
      </c>
      <c r="J227" s="29">
        <v>524.8</v>
      </c>
      <c r="K227" s="29">
        <v>324.6</v>
      </c>
      <c r="L227" s="29">
        <v>0</v>
      </c>
      <c r="M227" s="28">
        <v>34</v>
      </c>
      <c r="N227" s="30">
        <f>'Приложение №2'!E227</f>
        <v>1779515.54</v>
      </c>
      <c r="O227" s="30">
        <v>0</v>
      </c>
      <c r="P227" s="30">
        <f>N227-R227-S227</f>
        <v>1132632.62</v>
      </c>
      <c r="Q227" s="30">
        <v>0</v>
      </c>
      <c r="R227" s="30">
        <v>3951.94</v>
      </c>
      <c r="S227" s="30">
        <v>642930.98</v>
      </c>
      <c r="T227" s="30">
        <v>0</v>
      </c>
      <c r="U227" s="30">
        <v>4332.96</v>
      </c>
      <c r="V227" s="30">
        <v>4332.96</v>
      </c>
      <c r="W227" s="85">
        <v>2017</v>
      </c>
    </row>
    <row r="228" spans="1:23" ht="18.75" customHeight="1" outlineLevel="2">
      <c r="A228" s="24">
        <f t="shared" si="37"/>
        <v>33</v>
      </c>
      <c r="B228" s="24">
        <f t="shared" si="37"/>
        <v>15</v>
      </c>
      <c r="C228" s="25" t="s">
        <v>162</v>
      </c>
      <c r="D228" s="25" t="s">
        <v>629</v>
      </c>
      <c r="E228" s="24">
        <v>1960</v>
      </c>
      <c r="F228" s="24" t="s">
        <v>184</v>
      </c>
      <c r="G228" s="26" t="s">
        <v>103</v>
      </c>
      <c r="H228" s="27">
        <v>2</v>
      </c>
      <c r="I228" s="28">
        <v>2</v>
      </c>
      <c r="J228" s="29">
        <v>555.5</v>
      </c>
      <c r="K228" s="29">
        <v>508.6</v>
      </c>
      <c r="L228" s="29">
        <v>0</v>
      </c>
      <c r="M228" s="28">
        <v>27</v>
      </c>
      <c r="N228" s="30">
        <f>'Приложение №2'!E228</f>
        <v>745675.2</v>
      </c>
      <c r="O228" s="30">
        <v>0</v>
      </c>
      <c r="P228" s="30">
        <v>344134.7799999999</v>
      </c>
      <c r="Q228" s="30">
        <v>0</v>
      </c>
      <c r="R228" s="30">
        <v>14780.16</v>
      </c>
      <c r="S228" s="30">
        <f t="shared" si="36"/>
        <v>386760.26000000007</v>
      </c>
      <c r="T228" s="30">
        <v>0</v>
      </c>
      <c r="U228" s="30">
        <v>1758.74</v>
      </c>
      <c r="V228" s="30">
        <v>1758.74</v>
      </c>
      <c r="W228" s="85">
        <v>2017</v>
      </c>
    </row>
    <row r="229" spans="1:23" ht="18.75" customHeight="1" outlineLevel="2">
      <c r="A229" s="24">
        <f t="shared" si="37"/>
        <v>34</v>
      </c>
      <c r="B229" s="24">
        <f t="shared" si="37"/>
        <v>16</v>
      </c>
      <c r="C229" s="25" t="s">
        <v>162</v>
      </c>
      <c r="D229" s="25" t="s">
        <v>630</v>
      </c>
      <c r="E229" s="24">
        <v>1969</v>
      </c>
      <c r="F229" s="24">
        <v>2015</v>
      </c>
      <c r="G229" s="26" t="s">
        <v>103</v>
      </c>
      <c r="H229" s="27">
        <v>2</v>
      </c>
      <c r="I229" s="28">
        <v>2</v>
      </c>
      <c r="J229" s="29">
        <v>590</v>
      </c>
      <c r="K229" s="29">
        <v>513.8</v>
      </c>
      <c r="L229" s="29">
        <v>0</v>
      </c>
      <c r="M229" s="28">
        <v>30</v>
      </c>
      <c r="N229" s="30">
        <f>'Приложение №2'!E229</f>
        <v>4822400.71</v>
      </c>
      <c r="O229" s="30">
        <v>0</v>
      </c>
      <c r="P229" s="30">
        <v>2471416.8400000003</v>
      </c>
      <c r="Q229" s="30">
        <v>0</v>
      </c>
      <c r="R229" s="30">
        <v>15125.76</v>
      </c>
      <c r="S229" s="30">
        <f t="shared" si="36"/>
        <v>2335858.11</v>
      </c>
      <c r="T229" s="30">
        <v>0</v>
      </c>
      <c r="U229" s="30">
        <v>15223.4</v>
      </c>
      <c r="V229" s="30">
        <v>15223.4</v>
      </c>
      <c r="W229" s="85">
        <v>2017</v>
      </c>
    </row>
    <row r="230" spans="1:23" ht="18.75" customHeight="1" outlineLevel="2">
      <c r="A230" s="24">
        <f t="shared" si="37"/>
        <v>35</v>
      </c>
      <c r="B230" s="24">
        <f t="shared" si="37"/>
        <v>17</v>
      </c>
      <c r="C230" s="25" t="s">
        <v>162</v>
      </c>
      <c r="D230" s="25" t="s">
        <v>631</v>
      </c>
      <c r="E230" s="24">
        <v>1971</v>
      </c>
      <c r="F230" s="24" t="s">
        <v>184</v>
      </c>
      <c r="G230" s="26" t="s">
        <v>48</v>
      </c>
      <c r="H230" s="27">
        <v>4</v>
      </c>
      <c r="I230" s="28">
        <v>3</v>
      </c>
      <c r="J230" s="29">
        <v>2241.3</v>
      </c>
      <c r="K230" s="29">
        <v>1968.74</v>
      </c>
      <c r="L230" s="29">
        <v>64.6</v>
      </c>
      <c r="M230" s="28">
        <v>95</v>
      </c>
      <c r="N230" s="30">
        <f>'Приложение №2'!E230</f>
        <v>5551703.67</v>
      </c>
      <c r="O230" s="30">
        <v>0</v>
      </c>
      <c r="P230" s="30">
        <v>852889.7385360094</v>
      </c>
      <c r="Q230" s="30">
        <v>0</v>
      </c>
      <c r="R230" s="30">
        <v>95419.37619707196</v>
      </c>
      <c r="S230" s="30">
        <f t="shared" si="36"/>
        <v>4603394.555266919</v>
      </c>
      <c r="T230" s="30">
        <v>0</v>
      </c>
      <c r="U230" s="30">
        <v>6978.95</v>
      </c>
      <c r="V230" s="30">
        <v>6978.95</v>
      </c>
      <c r="W230" s="85">
        <v>2017</v>
      </c>
    </row>
    <row r="231" spans="1:23" ht="18.75" customHeight="1" outlineLevel="2">
      <c r="A231" s="24">
        <f aca="true" t="shared" si="38" ref="A231:B233">A230+1</f>
        <v>36</v>
      </c>
      <c r="B231" s="24">
        <f t="shared" si="38"/>
        <v>18</v>
      </c>
      <c r="C231" s="25" t="s">
        <v>162</v>
      </c>
      <c r="D231" s="25" t="s">
        <v>632</v>
      </c>
      <c r="E231" s="24">
        <v>1969</v>
      </c>
      <c r="F231" s="24" t="s">
        <v>184</v>
      </c>
      <c r="G231" s="26" t="s">
        <v>48</v>
      </c>
      <c r="H231" s="27">
        <v>4</v>
      </c>
      <c r="I231" s="28">
        <v>2</v>
      </c>
      <c r="J231" s="29">
        <v>1391.1</v>
      </c>
      <c r="K231" s="29">
        <v>1043.7</v>
      </c>
      <c r="L231" s="29">
        <v>197.6</v>
      </c>
      <c r="M231" s="28">
        <v>49</v>
      </c>
      <c r="N231" s="30">
        <f>'Приложение №2'!E231</f>
        <v>4439257.49</v>
      </c>
      <c r="O231" s="30">
        <v>0</v>
      </c>
      <c r="P231" s="30">
        <v>1063771.24</v>
      </c>
      <c r="Q231" s="30">
        <v>0</v>
      </c>
      <c r="R231" s="30">
        <v>42729.12</v>
      </c>
      <c r="S231" s="30">
        <f t="shared" si="36"/>
        <v>3332757.13</v>
      </c>
      <c r="T231" s="30">
        <v>0</v>
      </c>
      <c r="U231" s="30">
        <v>8450.22</v>
      </c>
      <c r="V231" s="30">
        <v>8450.22</v>
      </c>
      <c r="W231" s="85">
        <v>2017</v>
      </c>
    </row>
    <row r="232" spans="1:23" ht="18.75" customHeight="1" outlineLevel="2">
      <c r="A232" s="24">
        <f t="shared" si="38"/>
        <v>37</v>
      </c>
      <c r="B232" s="24">
        <f t="shared" si="38"/>
        <v>19</v>
      </c>
      <c r="C232" s="25" t="s">
        <v>162</v>
      </c>
      <c r="D232" s="25" t="s">
        <v>633</v>
      </c>
      <c r="E232" s="24">
        <v>1974</v>
      </c>
      <c r="F232" s="24">
        <v>1974</v>
      </c>
      <c r="G232" s="26" t="s">
        <v>48</v>
      </c>
      <c r="H232" s="27">
        <v>4</v>
      </c>
      <c r="I232" s="28">
        <v>3</v>
      </c>
      <c r="J232" s="29">
        <v>2224.9</v>
      </c>
      <c r="K232" s="29">
        <v>2042.5</v>
      </c>
      <c r="L232" s="29">
        <v>0</v>
      </c>
      <c r="M232" s="28">
        <v>112</v>
      </c>
      <c r="N232" s="30">
        <f>'Приложение №2'!E232</f>
        <v>1848845.73</v>
      </c>
      <c r="O232" s="30">
        <v>0</v>
      </c>
      <c r="P232" s="30">
        <v>927226.97</v>
      </c>
      <c r="Q232" s="30">
        <v>0</v>
      </c>
      <c r="R232" s="30">
        <v>23739.85543497663</v>
      </c>
      <c r="S232" s="30">
        <f t="shared" si="36"/>
        <v>897878.9045650234</v>
      </c>
      <c r="T232" s="30"/>
      <c r="U232" s="30">
        <f>N232/K232</f>
        <v>905.1876279069768</v>
      </c>
      <c r="V232" s="30">
        <f>U232</f>
        <v>905.1876279069768</v>
      </c>
      <c r="W232" s="85">
        <v>2017</v>
      </c>
    </row>
    <row r="233" spans="1:23" ht="18.75" customHeight="1" outlineLevel="2">
      <c r="A233" s="24">
        <f t="shared" si="38"/>
        <v>38</v>
      </c>
      <c r="B233" s="24">
        <f t="shared" si="38"/>
        <v>20</v>
      </c>
      <c r="C233" s="25" t="s">
        <v>162</v>
      </c>
      <c r="D233" s="25" t="s">
        <v>634</v>
      </c>
      <c r="E233" s="24">
        <v>1959</v>
      </c>
      <c r="F233" s="24">
        <v>1981</v>
      </c>
      <c r="G233" s="26" t="s">
        <v>103</v>
      </c>
      <c r="H233" s="27">
        <v>1</v>
      </c>
      <c r="I233" s="28">
        <v>1</v>
      </c>
      <c r="J233" s="29">
        <v>264.7</v>
      </c>
      <c r="K233" s="29">
        <v>208.7</v>
      </c>
      <c r="L233" s="29">
        <v>0</v>
      </c>
      <c r="M233" s="28">
        <v>7</v>
      </c>
      <c r="N233" s="30">
        <f>'Приложение №2'!E233</f>
        <v>4226980.15</v>
      </c>
      <c r="O233" s="30">
        <v>0</v>
      </c>
      <c r="P233" s="30">
        <v>2769437.65</v>
      </c>
      <c r="Q233" s="30">
        <v>0</v>
      </c>
      <c r="R233" s="30">
        <v>6091.21</v>
      </c>
      <c r="S233" s="30">
        <f t="shared" si="36"/>
        <v>1451451.2900000005</v>
      </c>
      <c r="T233" s="30">
        <v>0</v>
      </c>
      <c r="U233" s="30">
        <v>29215.4</v>
      </c>
      <c r="V233" s="30">
        <v>29215.4</v>
      </c>
      <c r="W233" s="85">
        <v>2017</v>
      </c>
    </row>
    <row r="234" spans="1:23" ht="18.75" customHeight="1" outlineLevel="1">
      <c r="A234" s="34"/>
      <c r="B234" s="122" t="s">
        <v>52</v>
      </c>
      <c r="C234" s="122"/>
      <c r="D234" s="122"/>
      <c r="E234" s="106"/>
      <c r="F234" s="106"/>
      <c r="G234" s="106"/>
      <c r="H234" s="106"/>
      <c r="I234" s="31">
        <f aca="true" t="shared" si="39" ref="I234:T234">SUM(I214:I233)</f>
        <v>55</v>
      </c>
      <c r="J234" s="32">
        <f t="shared" si="39"/>
        <v>28062</v>
      </c>
      <c r="K234" s="32">
        <f t="shared" si="39"/>
        <v>22732.940000000002</v>
      </c>
      <c r="L234" s="32">
        <f t="shared" si="39"/>
        <v>3068.8</v>
      </c>
      <c r="M234" s="31">
        <f t="shared" si="39"/>
        <v>1162</v>
      </c>
      <c r="N234" s="33">
        <f t="shared" si="39"/>
        <v>74070884.21404688</v>
      </c>
      <c r="O234" s="33">
        <f t="shared" si="39"/>
        <v>0</v>
      </c>
      <c r="P234" s="33">
        <f t="shared" si="39"/>
        <v>34275514.76266646</v>
      </c>
      <c r="Q234" s="33">
        <f t="shared" si="39"/>
        <v>0</v>
      </c>
      <c r="R234" s="33">
        <f t="shared" si="39"/>
        <v>677341.6051103992</v>
      </c>
      <c r="S234" s="33">
        <f t="shared" si="39"/>
        <v>39118027.84627001</v>
      </c>
      <c r="T234" s="33">
        <f t="shared" si="39"/>
        <v>0</v>
      </c>
      <c r="U234" s="33"/>
      <c r="V234" s="33"/>
      <c r="W234" s="86"/>
    </row>
    <row r="235" spans="1:23" ht="18.75" customHeight="1" outlineLevel="1">
      <c r="A235" s="106"/>
      <c r="B235" s="122" t="s">
        <v>84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3"/>
    </row>
    <row r="236" spans="1:23" ht="18.75" customHeight="1" outlineLevel="2">
      <c r="A236" s="24">
        <f>A233+1</f>
        <v>39</v>
      </c>
      <c r="B236" s="24">
        <v>1</v>
      </c>
      <c r="C236" s="25" t="s">
        <v>87</v>
      </c>
      <c r="D236" s="25" t="s">
        <v>635</v>
      </c>
      <c r="E236" s="24">
        <v>1981</v>
      </c>
      <c r="F236" s="24" t="s">
        <v>184</v>
      </c>
      <c r="G236" s="26" t="s">
        <v>48</v>
      </c>
      <c r="H236" s="27">
        <v>2</v>
      </c>
      <c r="I236" s="28">
        <v>2</v>
      </c>
      <c r="J236" s="29">
        <v>622.4</v>
      </c>
      <c r="K236" s="29">
        <v>577</v>
      </c>
      <c r="L236" s="29">
        <v>0</v>
      </c>
      <c r="M236" s="28">
        <v>28</v>
      </c>
      <c r="N236" s="30">
        <f>'Приложение №2'!E236</f>
        <v>4613247.82</v>
      </c>
      <c r="O236" s="30">
        <v>0</v>
      </c>
      <c r="P236" s="30">
        <f>N236-R236-S236</f>
        <v>3740246.555441425</v>
      </c>
      <c r="Q236" s="30">
        <v>0</v>
      </c>
      <c r="R236" s="30">
        <v>19387.2</v>
      </c>
      <c r="S236" s="30">
        <v>853614.0645585747</v>
      </c>
      <c r="T236" s="30">
        <v>0</v>
      </c>
      <c r="U236" s="30">
        <v>9885.65</v>
      </c>
      <c r="V236" s="30">
        <v>9885.65</v>
      </c>
      <c r="W236" s="85">
        <v>2017</v>
      </c>
    </row>
    <row r="237" spans="1:23" ht="18.75" customHeight="1" outlineLevel="2">
      <c r="A237" s="24">
        <f aca="true" t="shared" si="40" ref="A237:B252">A236+1</f>
        <v>40</v>
      </c>
      <c r="B237" s="24">
        <f t="shared" si="40"/>
        <v>2</v>
      </c>
      <c r="C237" s="25" t="s">
        <v>87</v>
      </c>
      <c r="D237" s="25" t="s">
        <v>636</v>
      </c>
      <c r="E237" s="24">
        <v>1967</v>
      </c>
      <c r="F237" s="24" t="s">
        <v>184</v>
      </c>
      <c r="G237" s="26" t="s">
        <v>48</v>
      </c>
      <c r="H237" s="27">
        <v>2</v>
      </c>
      <c r="I237" s="28">
        <v>4</v>
      </c>
      <c r="J237" s="29">
        <v>920.9</v>
      </c>
      <c r="K237" s="29">
        <v>693</v>
      </c>
      <c r="L237" s="29">
        <v>0</v>
      </c>
      <c r="M237" s="28">
        <v>61</v>
      </c>
      <c r="N237" s="30">
        <f>'Приложение №2'!E237</f>
        <v>1206200.62</v>
      </c>
      <c r="O237" s="30">
        <v>0</v>
      </c>
      <c r="P237" s="30">
        <f>N237</f>
        <v>1206200.62</v>
      </c>
      <c r="Q237" s="30">
        <v>0</v>
      </c>
      <c r="R237" s="30">
        <v>0</v>
      </c>
      <c r="S237" s="30">
        <v>0</v>
      </c>
      <c r="T237" s="30"/>
      <c r="U237" s="30"/>
      <c r="V237" s="30"/>
      <c r="W237" s="85"/>
    </row>
    <row r="238" spans="1:23" ht="18.75" customHeight="1" outlineLevel="2">
      <c r="A238" s="24">
        <f t="shared" si="40"/>
        <v>41</v>
      </c>
      <c r="B238" s="24">
        <f t="shared" si="40"/>
        <v>3</v>
      </c>
      <c r="C238" s="25" t="s">
        <v>88</v>
      </c>
      <c r="D238" s="25" t="s">
        <v>637</v>
      </c>
      <c r="E238" s="24">
        <v>1983</v>
      </c>
      <c r="F238" s="24" t="s">
        <v>184</v>
      </c>
      <c r="G238" s="26" t="s">
        <v>48</v>
      </c>
      <c r="H238" s="27">
        <v>5</v>
      </c>
      <c r="I238" s="28">
        <v>4</v>
      </c>
      <c r="J238" s="29">
        <v>4634</v>
      </c>
      <c r="K238" s="29">
        <v>4210.8</v>
      </c>
      <c r="L238" s="29">
        <v>0</v>
      </c>
      <c r="M238" s="28">
        <v>190</v>
      </c>
      <c r="N238" s="30">
        <f>'Приложение №2'!E238</f>
        <v>3475691</v>
      </c>
      <c r="O238" s="30">
        <v>0</v>
      </c>
      <c r="P238" s="30">
        <v>2493794.7905028597</v>
      </c>
      <c r="Q238" s="30">
        <v>0</v>
      </c>
      <c r="R238" s="30">
        <v>141482.88</v>
      </c>
      <c r="S238" s="30">
        <f aca="true" t="shared" si="41" ref="S238:S256">N238-P238-R238</f>
        <v>840413.3294971403</v>
      </c>
      <c r="T238" s="30">
        <v>0</v>
      </c>
      <c r="U238" s="30">
        <v>1376.39</v>
      </c>
      <c r="V238" s="30">
        <v>1376.39</v>
      </c>
      <c r="W238" s="85">
        <v>2017</v>
      </c>
    </row>
    <row r="239" spans="1:23" ht="18.75" customHeight="1" outlineLevel="2">
      <c r="A239" s="24">
        <f t="shared" si="40"/>
        <v>42</v>
      </c>
      <c r="B239" s="24">
        <f t="shared" si="40"/>
        <v>4</v>
      </c>
      <c r="C239" s="25" t="s">
        <v>88</v>
      </c>
      <c r="D239" s="25" t="s">
        <v>638</v>
      </c>
      <c r="E239" s="24">
        <v>1984</v>
      </c>
      <c r="F239" s="24" t="s">
        <v>184</v>
      </c>
      <c r="G239" s="26" t="s">
        <v>48</v>
      </c>
      <c r="H239" s="27">
        <v>5</v>
      </c>
      <c r="I239" s="28">
        <v>11</v>
      </c>
      <c r="J239" s="29">
        <v>13436.5</v>
      </c>
      <c r="K239" s="29">
        <v>11172.8</v>
      </c>
      <c r="L239" s="29">
        <v>0</v>
      </c>
      <c r="M239" s="28">
        <v>502</v>
      </c>
      <c r="N239" s="30">
        <f>'Приложение №2'!E239</f>
        <v>1484146.69</v>
      </c>
      <c r="O239" s="30">
        <v>0</v>
      </c>
      <c r="P239" s="30">
        <v>25000</v>
      </c>
      <c r="Q239" s="30">
        <v>0</v>
      </c>
      <c r="R239" s="30">
        <v>375406.08</v>
      </c>
      <c r="S239" s="30">
        <f t="shared" si="41"/>
        <v>1083740.6099999999</v>
      </c>
      <c r="T239" s="30">
        <v>0</v>
      </c>
      <c r="U239" s="30">
        <v>162.57</v>
      </c>
      <c r="V239" s="30">
        <v>162.57</v>
      </c>
      <c r="W239" s="85">
        <v>2017</v>
      </c>
    </row>
    <row r="240" spans="1:23" ht="18.75" customHeight="1" outlineLevel="2">
      <c r="A240" s="24">
        <f t="shared" si="40"/>
        <v>43</v>
      </c>
      <c r="B240" s="24">
        <f t="shared" si="40"/>
        <v>5</v>
      </c>
      <c r="C240" s="25" t="s">
        <v>88</v>
      </c>
      <c r="D240" s="25" t="s">
        <v>639</v>
      </c>
      <c r="E240" s="24">
        <v>1984</v>
      </c>
      <c r="F240" s="24" t="s">
        <v>184</v>
      </c>
      <c r="G240" s="26" t="s">
        <v>48</v>
      </c>
      <c r="H240" s="27">
        <v>5</v>
      </c>
      <c r="I240" s="28">
        <v>9</v>
      </c>
      <c r="J240" s="29">
        <v>10768.8</v>
      </c>
      <c r="K240" s="29">
        <v>8887.7</v>
      </c>
      <c r="L240" s="29">
        <v>84.6</v>
      </c>
      <c r="M240" s="28">
        <v>354</v>
      </c>
      <c r="N240" s="30">
        <f>'Приложение №2'!E240</f>
        <v>1003023.65</v>
      </c>
      <c r="O240" s="30">
        <v>0</v>
      </c>
      <c r="P240" s="30">
        <v>20000</v>
      </c>
      <c r="Q240" s="30">
        <v>0</v>
      </c>
      <c r="R240" s="30">
        <v>305286.43</v>
      </c>
      <c r="S240" s="30">
        <f t="shared" si="41"/>
        <v>677737.22</v>
      </c>
      <c r="T240" s="30">
        <v>0</v>
      </c>
      <c r="U240" s="30">
        <v>162.57</v>
      </c>
      <c r="V240" s="30">
        <v>162.57</v>
      </c>
      <c r="W240" s="85">
        <v>2017</v>
      </c>
    </row>
    <row r="241" spans="1:23" ht="18.75" customHeight="1" outlineLevel="2">
      <c r="A241" s="24">
        <f t="shared" si="40"/>
        <v>44</v>
      </c>
      <c r="B241" s="24">
        <f t="shared" si="40"/>
        <v>6</v>
      </c>
      <c r="C241" s="25" t="s">
        <v>88</v>
      </c>
      <c r="D241" s="25" t="s">
        <v>640</v>
      </c>
      <c r="E241" s="24">
        <v>1986</v>
      </c>
      <c r="F241" s="24" t="s">
        <v>184</v>
      </c>
      <c r="G241" s="26" t="s">
        <v>48</v>
      </c>
      <c r="H241" s="27">
        <v>5</v>
      </c>
      <c r="I241" s="28">
        <v>4</v>
      </c>
      <c r="J241" s="29">
        <v>5725</v>
      </c>
      <c r="K241" s="29">
        <v>4803</v>
      </c>
      <c r="L241" s="29">
        <v>0</v>
      </c>
      <c r="M241" s="28">
        <v>201</v>
      </c>
      <c r="N241" s="30">
        <f>'Приложение №2'!E241</f>
        <v>985951.44</v>
      </c>
      <c r="O241" s="30">
        <v>0</v>
      </c>
      <c r="P241" s="30">
        <v>625015.1683488569</v>
      </c>
      <c r="Q241" s="30">
        <v>0</v>
      </c>
      <c r="R241" s="30">
        <f>'[1]Реализация 2016 на 22.05.2017'!$BM$283+'[1]Реализация 2016 на 22.05.2017'!$BM$284</f>
        <v>155636.7342062679</v>
      </c>
      <c r="S241" s="30">
        <f t="shared" si="41"/>
        <v>205299.5374448752</v>
      </c>
      <c r="T241" s="30">
        <v>0</v>
      </c>
      <c r="U241" s="30">
        <v>3574.56</v>
      </c>
      <c r="V241" s="30">
        <v>3574.56</v>
      </c>
      <c r="W241" s="85">
        <v>2017</v>
      </c>
    </row>
    <row r="242" spans="1:23" ht="18.75" customHeight="1" outlineLevel="2">
      <c r="A242" s="24">
        <f t="shared" si="40"/>
        <v>45</v>
      </c>
      <c r="B242" s="24">
        <f t="shared" si="40"/>
        <v>7</v>
      </c>
      <c r="C242" s="25" t="s">
        <v>88</v>
      </c>
      <c r="D242" s="25" t="s">
        <v>641</v>
      </c>
      <c r="E242" s="24">
        <v>1984</v>
      </c>
      <c r="F242" s="24">
        <v>2016</v>
      </c>
      <c r="G242" s="26" t="s">
        <v>48</v>
      </c>
      <c r="H242" s="27">
        <v>5</v>
      </c>
      <c r="I242" s="28">
        <v>5</v>
      </c>
      <c r="J242" s="29">
        <v>5852.2</v>
      </c>
      <c r="K242" s="29">
        <v>5073.5</v>
      </c>
      <c r="L242" s="29">
        <v>0</v>
      </c>
      <c r="M242" s="28">
        <v>197</v>
      </c>
      <c r="N242" s="30">
        <f>'Приложение №2'!E242</f>
        <v>7858940.14</v>
      </c>
      <c r="O242" s="30">
        <v>0</v>
      </c>
      <c r="P242" s="30">
        <v>7094666.01</v>
      </c>
      <c r="Q242" s="30">
        <v>0</v>
      </c>
      <c r="R242" s="30">
        <v>155455.13</v>
      </c>
      <c r="S242" s="30">
        <f t="shared" si="41"/>
        <v>608818.9999999999</v>
      </c>
      <c r="T242" s="30">
        <v>0</v>
      </c>
      <c r="U242" s="30">
        <v>1564.81</v>
      </c>
      <c r="V242" s="30">
        <v>1564.81</v>
      </c>
      <c r="W242" s="85">
        <v>2017</v>
      </c>
    </row>
    <row r="243" spans="1:23" ht="18.75" customHeight="1" outlineLevel="2">
      <c r="A243" s="24">
        <f t="shared" si="40"/>
        <v>46</v>
      </c>
      <c r="B243" s="24">
        <f t="shared" si="40"/>
        <v>8</v>
      </c>
      <c r="C243" s="25" t="s">
        <v>88</v>
      </c>
      <c r="D243" s="25" t="s">
        <v>642</v>
      </c>
      <c r="E243" s="24">
        <v>1984</v>
      </c>
      <c r="F243" s="24">
        <v>2016</v>
      </c>
      <c r="G243" s="26" t="s">
        <v>48</v>
      </c>
      <c r="H243" s="27">
        <v>5</v>
      </c>
      <c r="I243" s="28">
        <v>5</v>
      </c>
      <c r="J243" s="29">
        <v>5763.3</v>
      </c>
      <c r="K243" s="29">
        <v>4905.9</v>
      </c>
      <c r="L243" s="29">
        <v>0</v>
      </c>
      <c r="M243" s="28">
        <v>208</v>
      </c>
      <c r="N243" s="30">
        <f>'Приложение №2'!E243</f>
        <v>7619612.56</v>
      </c>
      <c r="O243" s="30">
        <v>0</v>
      </c>
      <c r="P243" s="30">
        <v>4080563.96</v>
      </c>
      <c r="Q243" s="30">
        <v>0</v>
      </c>
      <c r="R243" s="30">
        <v>164838.24</v>
      </c>
      <c r="S243" s="30">
        <f t="shared" si="41"/>
        <v>3374210.3599999994</v>
      </c>
      <c r="T243" s="30">
        <v>0</v>
      </c>
      <c r="U243" s="30">
        <v>1564.81</v>
      </c>
      <c r="V243" s="30">
        <v>1564.81</v>
      </c>
      <c r="W243" s="85">
        <v>2017</v>
      </c>
    </row>
    <row r="244" spans="1:23" ht="18.75" customHeight="1" outlineLevel="2">
      <c r="A244" s="24">
        <f t="shared" si="40"/>
        <v>47</v>
      </c>
      <c r="B244" s="24">
        <f t="shared" si="40"/>
        <v>9</v>
      </c>
      <c r="C244" s="25" t="s">
        <v>88</v>
      </c>
      <c r="D244" s="25" t="s">
        <v>643</v>
      </c>
      <c r="E244" s="24">
        <v>1985</v>
      </c>
      <c r="F244" s="24" t="s">
        <v>184</v>
      </c>
      <c r="G244" s="26" t="s">
        <v>48</v>
      </c>
      <c r="H244" s="27">
        <v>9</v>
      </c>
      <c r="I244" s="28">
        <v>3</v>
      </c>
      <c r="J244" s="29">
        <v>6554</v>
      </c>
      <c r="K244" s="29">
        <v>5458.5</v>
      </c>
      <c r="L244" s="29">
        <v>187.3</v>
      </c>
      <c r="M244" s="28">
        <v>252</v>
      </c>
      <c r="N244" s="30">
        <f>'Приложение №2'!E244</f>
        <v>566497.11</v>
      </c>
      <c r="O244" s="30">
        <v>0</v>
      </c>
      <c r="P244" s="30">
        <v>233803.7385730579</v>
      </c>
      <c r="Q244" s="30">
        <v>0</v>
      </c>
      <c r="R244" s="30">
        <v>198149.86</v>
      </c>
      <c r="S244" s="30">
        <f t="shared" si="41"/>
        <v>134543.51142694207</v>
      </c>
      <c r="T244" s="30">
        <v>0</v>
      </c>
      <c r="U244" s="30">
        <v>111.44</v>
      </c>
      <c r="V244" s="30">
        <v>111.44</v>
      </c>
      <c r="W244" s="85">
        <v>2017</v>
      </c>
    </row>
    <row r="245" spans="1:23" ht="18.75" customHeight="1" outlineLevel="2">
      <c r="A245" s="24">
        <f t="shared" si="40"/>
        <v>48</v>
      </c>
      <c r="B245" s="24">
        <f t="shared" si="40"/>
        <v>10</v>
      </c>
      <c r="C245" s="25" t="s">
        <v>88</v>
      </c>
      <c r="D245" s="25" t="s">
        <v>644</v>
      </c>
      <c r="E245" s="24">
        <v>1985</v>
      </c>
      <c r="F245" s="24" t="s">
        <v>184</v>
      </c>
      <c r="G245" s="26" t="s">
        <v>48</v>
      </c>
      <c r="H245" s="27">
        <v>9</v>
      </c>
      <c r="I245" s="28">
        <v>3</v>
      </c>
      <c r="J245" s="29">
        <v>6649.6</v>
      </c>
      <c r="K245" s="29">
        <v>5301.1</v>
      </c>
      <c r="L245" s="29">
        <v>281.3</v>
      </c>
      <c r="M245" s="28">
        <v>218</v>
      </c>
      <c r="N245" s="30">
        <f>'Приложение №2'!E245</f>
        <v>513422.67</v>
      </c>
      <c r="O245" s="30">
        <v>0</v>
      </c>
      <c r="P245" s="30">
        <v>208144.77190270956</v>
      </c>
      <c r="Q245" s="30">
        <v>0</v>
      </c>
      <c r="R245" s="30">
        <v>200260.9</v>
      </c>
      <c r="S245" s="30">
        <f t="shared" si="41"/>
        <v>105016.99809729043</v>
      </c>
      <c r="T245" s="30">
        <v>0</v>
      </c>
      <c r="U245" s="30">
        <v>111.44</v>
      </c>
      <c r="V245" s="30">
        <v>111.44</v>
      </c>
      <c r="W245" s="85">
        <v>2017</v>
      </c>
    </row>
    <row r="246" spans="1:23" ht="18.75" customHeight="1" outlineLevel="2">
      <c r="A246" s="24">
        <f t="shared" si="40"/>
        <v>49</v>
      </c>
      <c r="B246" s="24">
        <f t="shared" si="40"/>
        <v>11</v>
      </c>
      <c r="C246" s="25" t="s">
        <v>88</v>
      </c>
      <c r="D246" s="25" t="s">
        <v>645</v>
      </c>
      <c r="E246" s="24">
        <v>1983</v>
      </c>
      <c r="F246" s="24">
        <v>2016</v>
      </c>
      <c r="G246" s="26" t="s">
        <v>48</v>
      </c>
      <c r="H246" s="27">
        <v>5</v>
      </c>
      <c r="I246" s="28">
        <v>3</v>
      </c>
      <c r="J246" s="29">
        <v>5053.4</v>
      </c>
      <c r="K246" s="29">
        <v>4020.6</v>
      </c>
      <c r="L246" s="29">
        <v>298.4</v>
      </c>
      <c r="M246" s="28">
        <v>175</v>
      </c>
      <c r="N246" s="30">
        <f>'Приложение №2'!E246</f>
        <v>5944168.03</v>
      </c>
      <c r="O246" s="30">
        <v>0</v>
      </c>
      <c r="P246" s="30">
        <v>4799244.28</v>
      </c>
      <c r="Q246" s="30">
        <v>0</v>
      </c>
      <c r="R246" s="30">
        <v>411322.61</v>
      </c>
      <c r="S246" s="30">
        <f t="shared" si="41"/>
        <v>733601.14</v>
      </c>
      <c r="T246" s="30">
        <v>0</v>
      </c>
      <c r="U246" s="30">
        <v>1376.39</v>
      </c>
      <c r="V246" s="30">
        <v>1376.39</v>
      </c>
      <c r="W246" s="85">
        <v>2017</v>
      </c>
    </row>
    <row r="247" spans="1:23" ht="18.75" customHeight="1" outlineLevel="2">
      <c r="A247" s="24">
        <f t="shared" si="40"/>
        <v>50</v>
      </c>
      <c r="B247" s="24">
        <f t="shared" si="40"/>
        <v>12</v>
      </c>
      <c r="C247" s="25" t="s">
        <v>88</v>
      </c>
      <c r="D247" s="25" t="s">
        <v>646</v>
      </c>
      <c r="E247" s="24">
        <v>1989</v>
      </c>
      <c r="F247" s="24" t="s">
        <v>184</v>
      </c>
      <c r="G247" s="26" t="s">
        <v>48</v>
      </c>
      <c r="H247" s="27">
        <v>10</v>
      </c>
      <c r="I247" s="28">
        <v>3</v>
      </c>
      <c r="J247" s="29">
        <v>13399.8</v>
      </c>
      <c r="K247" s="29">
        <v>11116.6</v>
      </c>
      <c r="L247" s="29">
        <v>96</v>
      </c>
      <c r="M247" s="28">
        <v>426</v>
      </c>
      <c r="N247" s="30">
        <f>'Приложение №2'!E247</f>
        <v>1217996.9</v>
      </c>
      <c r="O247" s="30">
        <v>0</v>
      </c>
      <c r="P247" s="30">
        <v>591426.8440174977</v>
      </c>
      <c r="Q247" s="30">
        <v>0</v>
      </c>
      <c r="R247" s="30">
        <v>381074.88</v>
      </c>
      <c r="S247" s="30">
        <f t="shared" si="41"/>
        <v>245495.17598250217</v>
      </c>
      <c r="T247" s="30">
        <v>0</v>
      </c>
      <c r="U247" s="30">
        <v>111.44</v>
      </c>
      <c r="V247" s="30">
        <v>111.44</v>
      </c>
      <c r="W247" s="85">
        <v>2017</v>
      </c>
    </row>
    <row r="248" spans="1:23" ht="18.75" customHeight="1" outlineLevel="2">
      <c r="A248" s="24">
        <f t="shared" si="40"/>
        <v>51</v>
      </c>
      <c r="B248" s="24">
        <f t="shared" si="40"/>
        <v>13</v>
      </c>
      <c r="C248" s="25" t="s">
        <v>88</v>
      </c>
      <c r="D248" s="25" t="s">
        <v>647</v>
      </c>
      <c r="E248" s="24">
        <v>1987</v>
      </c>
      <c r="F248" s="24" t="s">
        <v>184</v>
      </c>
      <c r="G248" s="26" t="s">
        <v>48</v>
      </c>
      <c r="H248" s="27">
        <v>5</v>
      </c>
      <c r="I248" s="28">
        <v>4</v>
      </c>
      <c r="J248" s="29">
        <v>5850.3</v>
      </c>
      <c r="K248" s="29">
        <v>4642.8</v>
      </c>
      <c r="L248" s="29">
        <v>231.4</v>
      </c>
      <c r="M248" s="28">
        <v>179</v>
      </c>
      <c r="N248" s="30">
        <f>'Приложение №2'!E248</f>
        <v>411993.96</v>
      </c>
      <c r="O248" s="30">
        <v>0</v>
      </c>
      <c r="P248" s="30">
        <v>12000</v>
      </c>
      <c r="Q248" s="30">
        <v>0</v>
      </c>
      <c r="R248" s="30">
        <v>174213.89</v>
      </c>
      <c r="S248" s="30">
        <f t="shared" si="41"/>
        <v>225780.07</v>
      </c>
      <c r="T248" s="30">
        <v>0</v>
      </c>
      <c r="U248" s="30">
        <v>162.57</v>
      </c>
      <c r="V248" s="30">
        <v>162.57</v>
      </c>
      <c r="W248" s="85">
        <v>2017</v>
      </c>
    </row>
    <row r="249" spans="1:23" ht="18.75" customHeight="1" outlineLevel="2">
      <c r="A249" s="24">
        <f t="shared" si="40"/>
        <v>52</v>
      </c>
      <c r="B249" s="24">
        <f t="shared" si="40"/>
        <v>14</v>
      </c>
      <c r="C249" s="25" t="s">
        <v>88</v>
      </c>
      <c r="D249" s="25" t="s">
        <v>648</v>
      </c>
      <c r="E249" s="24">
        <v>1987</v>
      </c>
      <c r="F249" s="24" t="s">
        <v>184</v>
      </c>
      <c r="G249" s="26" t="s">
        <v>48</v>
      </c>
      <c r="H249" s="27">
        <v>5</v>
      </c>
      <c r="I249" s="28">
        <v>5</v>
      </c>
      <c r="J249" s="29">
        <v>7115.6</v>
      </c>
      <c r="K249" s="29">
        <v>5878.2</v>
      </c>
      <c r="L249" s="29">
        <v>105.6</v>
      </c>
      <c r="M249" s="28">
        <v>230</v>
      </c>
      <c r="N249" s="30">
        <f>'Приложение №2'!E249</f>
        <v>516998.29</v>
      </c>
      <c r="O249" s="30">
        <v>0</v>
      </c>
      <c r="P249" s="30">
        <v>17000</v>
      </c>
      <c r="Q249" s="30">
        <v>0</v>
      </c>
      <c r="R249" s="30">
        <v>205820.36</v>
      </c>
      <c r="S249" s="30">
        <f t="shared" si="41"/>
        <v>294177.93</v>
      </c>
      <c r="T249" s="30">
        <v>0</v>
      </c>
      <c r="U249" s="30">
        <v>162.57</v>
      </c>
      <c r="V249" s="30">
        <v>162.57</v>
      </c>
      <c r="W249" s="85">
        <v>2017</v>
      </c>
    </row>
    <row r="250" spans="1:23" ht="18.75" customHeight="1" outlineLevel="2">
      <c r="A250" s="24">
        <f t="shared" si="40"/>
        <v>53</v>
      </c>
      <c r="B250" s="24">
        <f t="shared" si="40"/>
        <v>15</v>
      </c>
      <c r="C250" s="25" t="s">
        <v>88</v>
      </c>
      <c r="D250" s="25" t="s">
        <v>593</v>
      </c>
      <c r="E250" s="24">
        <v>1989</v>
      </c>
      <c r="F250" s="24" t="s">
        <v>184</v>
      </c>
      <c r="G250" s="26" t="s">
        <v>48</v>
      </c>
      <c r="H250" s="27">
        <v>9</v>
      </c>
      <c r="I250" s="28">
        <v>1</v>
      </c>
      <c r="J250" s="29">
        <v>3240.9</v>
      </c>
      <c r="K250" s="29">
        <v>2778.8</v>
      </c>
      <c r="L250" s="29">
        <v>0</v>
      </c>
      <c r="M250" s="28">
        <v>90</v>
      </c>
      <c r="N250" s="30">
        <f>'Приложение №2'!E250</f>
        <v>205999.99</v>
      </c>
      <c r="O250" s="30">
        <v>0</v>
      </c>
      <c r="P250" s="30">
        <v>198115.924739967</v>
      </c>
      <c r="Q250" s="30">
        <v>0</v>
      </c>
      <c r="R250" s="30">
        <f>11571.94-R151</f>
        <v>1162.658974312515</v>
      </c>
      <c r="S250" s="30">
        <f t="shared" si="41"/>
        <v>6721.406285720463</v>
      </c>
      <c r="T250" s="30">
        <v>0</v>
      </c>
      <c r="U250" s="30">
        <v>866.44</v>
      </c>
      <c r="V250" s="30">
        <v>866.44</v>
      </c>
      <c r="W250" s="85">
        <v>2017</v>
      </c>
    </row>
    <row r="251" spans="1:23" ht="18.75" customHeight="1" outlineLevel="2">
      <c r="A251" s="24">
        <f t="shared" si="40"/>
        <v>54</v>
      </c>
      <c r="B251" s="24">
        <f t="shared" si="40"/>
        <v>16</v>
      </c>
      <c r="C251" s="25" t="s">
        <v>88</v>
      </c>
      <c r="D251" s="25" t="s">
        <v>649</v>
      </c>
      <c r="E251" s="24">
        <v>1987</v>
      </c>
      <c r="F251" s="24" t="s">
        <v>184</v>
      </c>
      <c r="G251" s="26" t="s">
        <v>48</v>
      </c>
      <c r="H251" s="27">
        <v>9</v>
      </c>
      <c r="I251" s="28">
        <v>5</v>
      </c>
      <c r="J251" s="29">
        <v>12221.9</v>
      </c>
      <c r="K251" s="29">
        <v>9204.1</v>
      </c>
      <c r="L251" s="29">
        <v>400.2</v>
      </c>
      <c r="M251" s="28">
        <v>392</v>
      </c>
      <c r="N251" s="30">
        <f>'Приложение №2'!E251</f>
        <v>1070303.19</v>
      </c>
      <c r="O251" s="30">
        <v>0</v>
      </c>
      <c r="P251" s="30">
        <v>987374.75</v>
      </c>
      <c r="Q251" s="30">
        <v>0</v>
      </c>
      <c r="R251" s="30">
        <v>82928.44</v>
      </c>
      <c r="S251" s="30">
        <f t="shared" si="41"/>
        <v>0</v>
      </c>
      <c r="T251" s="30">
        <v>0</v>
      </c>
      <c r="U251" s="30">
        <v>111.44</v>
      </c>
      <c r="V251" s="30">
        <v>111.44</v>
      </c>
      <c r="W251" s="85">
        <v>2017</v>
      </c>
    </row>
    <row r="252" spans="1:23" ht="18.75" customHeight="1" outlineLevel="2">
      <c r="A252" s="24">
        <f t="shared" si="40"/>
        <v>55</v>
      </c>
      <c r="B252" s="24">
        <f t="shared" si="40"/>
        <v>17</v>
      </c>
      <c r="C252" s="25" t="s">
        <v>88</v>
      </c>
      <c r="D252" s="25" t="s">
        <v>650</v>
      </c>
      <c r="E252" s="24">
        <v>1987</v>
      </c>
      <c r="F252" s="24" t="s">
        <v>184</v>
      </c>
      <c r="G252" s="26" t="s">
        <v>48</v>
      </c>
      <c r="H252" s="27">
        <v>5</v>
      </c>
      <c r="I252" s="28">
        <v>4</v>
      </c>
      <c r="J252" s="29">
        <v>5664.7</v>
      </c>
      <c r="K252" s="29">
        <v>4721.3</v>
      </c>
      <c r="L252" s="29">
        <v>140.7</v>
      </c>
      <c r="M252" s="28">
        <v>210</v>
      </c>
      <c r="N252" s="30">
        <f>'Приложение №2'!E252</f>
        <v>1671993.18</v>
      </c>
      <c r="O252" s="30">
        <v>0</v>
      </c>
      <c r="P252" s="30">
        <v>1513962.07</v>
      </c>
      <c r="Q252" s="30">
        <v>0</v>
      </c>
      <c r="R252" s="30">
        <v>158031.11</v>
      </c>
      <c r="S252" s="30">
        <f t="shared" si="41"/>
        <v>0</v>
      </c>
      <c r="T252" s="30">
        <v>0</v>
      </c>
      <c r="U252" s="30">
        <v>350.99</v>
      </c>
      <c r="V252" s="30">
        <v>350.99</v>
      </c>
      <c r="W252" s="85">
        <v>2017</v>
      </c>
    </row>
    <row r="253" spans="1:23" ht="18.75" customHeight="1" outlineLevel="2">
      <c r="A253" s="24">
        <f aca="true" t="shared" si="42" ref="A253:B256">A252+1</f>
        <v>56</v>
      </c>
      <c r="B253" s="24">
        <f t="shared" si="42"/>
        <v>18</v>
      </c>
      <c r="C253" s="25" t="s">
        <v>88</v>
      </c>
      <c r="D253" s="25" t="s">
        <v>651</v>
      </c>
      <c r="E253" s="24">
        <v>1987</v>
      </c>
      <c r="F253" s="24" t="s">
        <v>184</v>
      </c>
      <c r="G253" s="26" t="s">
        <v>48</v>
      </c>
      <c r="H253" s="27">
        <v>5</v>
      </c>
      <c r="I253" s="28">
        <v>5</v>
      </c>
      <c r="J253" s="29">
        <v>7162.4</v>
      </c>
      <c r="K253" s="29">
        <v>5790.7</v>
      </c>
      <c r="L253" s="29">
        <v>218</v>
      </c>
      <c r="M253" s="28">
        <v>221</v>
      </c>
      <c r="N253" s="30">
        <f>'Приложение №2'!E253</f>
        <v>2066331.8399999999</v>
      </c>
      <c r="O253" s="30">
        <v>0</v>
      </c>
      <c r="P253" s="30">
        <v>1869175.67</v>
      </c>
      <c r="Q253" s="30">
        <v>0</v>
      </c>
      <c r="R253" s="30">
        <v>197156.17</v>
      </c>
      <c r="S253" s="30">
        <f t="shared" si="41"/>
        <v>0</v>
      </c>
      <c r="T253" s="30">
        <v>0</v>
      </c>
      <c r="U253" s="30">
        <v>350.99</v>
      </c>
      <c r="V253" s="30">
        <v>350.99</v>
      </c>
      <c r="W253" s="85">
        <v>2017</v>
      </c>
    </row>
    <row r="254" spans="1:23" ht="18.75" customHeight="1" outlineLevel="2">
      <c r="A254" s="24">
        <f t="shared" si="42"/>
        <v>57</v>
      </c>
      <c r="B254" s="24">
        <f t="shared" si="42"/>
        <v>19</v>
      </c>
      <c r="C254" s="25" t="s">
        <v>88</v>
      </c>
      <c r="D254" s="25" t="s">
        <v>652</v>
      </c>
      <c r="E254" s="24">
        <v>1984</v>
      </c>
      <c r="F254" s="24" t="s">
        <v>184</v>
      </c>
      <c r="G254" s="26" t="s">
        <v>48</v>
      </c>
      <c r="H254" s="27">
        <v>5</v>
      </c>
      <c r="I254" s="28">
        <v>4</v>
      </c>
      <c r="J254" s="29">
        <v>5759.7</v>
      </c>
      <c r="K254" s="29">
        <v>4794.7</v>
      </c>
      <c r="L254" s="29">
        <v>56.9</v>
      </c>
      <c r="M254" s="28">
        <v>202</v>
      </c>
      <c r="N254" s="30">
        <f>'Приложение №2'!E254</f>
        <v>6934731.49</v>
      </c>
      <c r="O254" s="30">
        <v>0</v>
      </c>
      <c r="P254" s="30">
        <v>6769150.4</v>
      </c>
      <c r="Q254" s="30">
        <v>0</v>
      </c>
      <c r="R254" s="30">
        <v>165581.09</v>
      </c>
      <c r="S254" s="30">
        <f t="shared" si="41"/>
        <v>0</v>
      </c>
      <c r="T254" s="30">
        <v>0</v>
      </c>
      <c r="U254" s="30">
        <v>1376.39</v>
      </c>
      <c r="V254" s="30">
        <v>1376.39</v>
      </c>
      <c r="W254" s="85">
        <v>2017</v>
      </c>
    </row>
    <row r="255" spans="1:23" ht="18.75" customHeight="1" outlineLevel="2">
      <c r="A255" s="24">
        <f t="shared" si="42"/>
        <v>58</v>
      </c>
      <c r="B255" s="24">
        <f t="shared" si="42"/>
        <v>20</v>
      </c>
      <c r="C255" s="25" t="s">
        <v>88</v>
      </c>
      <c r="D255" s="25" t="s">
        <v>653</v>
      </c>
      <c r="E255" s="24">
        <v>1986</v>
      </c>
      <c r="F255" s="24" t="s">
        <v>184</v>
      </c>
      <c r="G255" s="26" t="s">
        <v>48</v>
      </c>
      <c r="H255" s="27">
        <v>9</v>
      </c>
      <c r="I255" s="28">
        <v>1</v>
      </c>
      <c r="J255" s="29">
        <v>3155.9</v>
      </c>
      <c r="K255" s="29">
        <v>2649.5</v>
      </c>
      <c r="L255" s="29">
        <v>0</v>
      </c>
      <c r="M255" s="28">
        <v>99</v>
      </c>
      <c r="N255" s="30">
        <f>'Приложение №2'!E255</f>
        <v>295260.28</v>
      </c>
      <c r="O255" s="30">
        <v>0</v>
      </c>
      <c r="P255" s="30">
        <v>273595.4</v>
      </c>
      <c r="Q255" s="30">
        <v>0</v>
      </c>
      <c r="R255" s="30">
        <v>21664.88</v>
      </c>
      <c r="S255" s="30">
        <f t="shared" si="41"/>
        <v>0</v>
      </c>
      <c r="T255" s="30">
        <v>0</v>
      </c>
      <c r="U255" s="30">
        <v>111.44</v>
      </c>
      <c r="V255" s="30">
        <v>111.44</v>
      </c>
      <c r="W255" s="85">
        <v>2017</v>
      </c>
    </row>
    <row r="256" spans="1:23" ht="18.75" customHeight="1" outlineLevel="2">
      <c r="A256" s="24">
        <f t="shared" si="42"/>
        <v>59</v>
      </c>
      <c r="B256" s="24">
        <f t="shared" si="42"/>
        <v>21</v>
      </c>
      <c r="C256" s="25" t="s">
        <v>88</v>
      </c>
      <c r="D256" s="25" t="s">
        <v>654</v>
      </c>
      <c r="E256" s="24">
        <v>1989</v>
      </c>
      <c r="F256" s="24" t="s">
        <v>184</v>
      </c>
      <c r="G256" s="26" t="s">
        <v>48</v>
      </c>
      <c r="H256" s="27">
        <v>9</v>
      </c>
      <c r="I256" s="28">
        <v>1</v>
      </c>
      <c r="J256" s="29">
        <v>3215.8</v>
      </c>
      <c r="K256" s="29">
        <v>2766.1</v>
      </c>
      <c r="L256" s="29">
        <v>0</v>
      </c>
      <c r="M256" s="28">
        <v>111</v>
      </c>
      <c r="N256" s="30">
        <f>'Приложение №2'!E256</f>
        <v>308254.18</v>
      </c>
      <c r="O256" s="30">
        <v>0</v>
      </c>
      <c r="P256" s="30">
        <v>215313.22</v>
      </c>
      <c r="Q256" s="30">
        <v>0</v>
      </c>
      <c r="R256" s="30">
        <v>92940.96</v>
      </c>
      <c r="S256" s="30">
        <f t="shared" si="41"/>
        <v>0</v>
      </c>
      <c r="T256" s="30">
        <v>0</v>
      </c>
      <c r="U256" s="30">
        <v>111.44</v>
      </c>
      <c r="V256" s="30">
        <v>111.44</v>
      </c>
      <c r="W256" s="85">
        <v>2017</v>
      </c>
    </row>
    <row r="257" spans="1:23" ht="18.75" customHeight="1" outlineLevel="1">
      <c r="A257" s="106"/>
      <c r="B257" s="122" t="s">
        <v>52</v>
      </c>
      <c r="C257" s="122"/>
      <c r="D257" s="122"/>
      <c r="E257" s="106"/>
      <c r="F257" s="106"/>
      <c r="G257" s="106"/>
      <c r="H257" s="106"/>
      <c r="I257" s="31">
        <f aca="true" t="shared" si="43" ref="I257:T257">SUM(I236:I256)</f>
        <v>86</v>
      </c>
      <c r="J257" s="32">
        <f t="shared" si="43"/>
        <v>132767.09999999998</v>
      </c>
      <c r="K257" s="32">
        <f t="shared" si="43"/>
        <v>109446.70000000001</v>
      </c>
      <c r="L257" s="32">
        <f t="shared" si="43"/>
        <v>2100.4</v>
      </c>
      <c r="M257" s="31">
        <f t="shared" si="43"/>
        <v>4546</v>
      </c>
      <c r="N257" s="33">
        <f t="shared" si="43"/>
        <v>49970765.03</v>
      </c>
      <c r="O257" s="33">
        <f t="shared" si="43"/>
        <v>0</v>
      </c>
      <c r="P257" s="33">
        <f t="shared" si="43"/>
        <v>36973794.17352638</v>
      </c>
      <c r="Q257" s="33">
        <f t="shared" si="43"/>
        <v>0</v>
      </c>
      <c r="R257" s="33">
        <f t="shared" si="43"/>
        <v>3607800.5031805797</v>
      </c>
      <c r="S257" s="33">
        <f t="shared" si="43"/>
        <v>9389170.353293043</v>
      </c>
      <c r="T257" s="33">
        <f t="shared" si="43"/>
        <v>0</v>
      </c>
      <c r="U257" s="33"/>
      <c r="V257" s="33"/>
      <c r="W257" s="86"/>
    </row>
    <row r="258" spans="1:23" ht="18.75" customHeight="1" outlineLevel="1">
      <c r="A258" s="106"/>
      <c r="B258" s="122" t="s">
        <v>174</v>
      </c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3"/>
    </row>
    <row r="259" spans="1:23" ht="18.75" customHeight="1" outlineLevel="2">
      <c r="A259" s="24">
        <f>A256+1</f>
        <v>60</v>
      </c>
      <c r="B259" s="24">
        <v>1</v>
      </c>
      <c r="C259" s="25" t="s">
        <v>175</v>
      </c>
      <c r="D259" s="25" t="s">
        <v>599</v>
      </c>
      <c r="E259" s="24">
        <v>1975</v>
      </c>
      <c r="F259" s="24" t="s">
        <v>184</v>
      </c>
      <c r="G259" s="26" t="s">
        <v>103</v>
      </c>
      <c r="H259" s="27">
        <v>2</v>
      </c>
      <c r="I259" s="28">
        <v>2</v>
      </c>
      <c r="J259" s="29">
        <v>404.7</v>
      </c>
      <c r="K259" s="29">
        <v>363.7</v>
      </c>
      <c r="L259" s="29">
        <v>0</v>
      </c>
      <c r="M259" s="28">
        <v>19</v>
      </c>
      <c r="N259" s="30">
        <f>'Приложение №2'!E259</f>
        <v>481772.63000000006</v>
      </c>
      <c r="O259" s="30">
        <v>0</v>
      </c>
      <c r="P259" s="30">
        <v>288042.8618490628</v>
      </c>
      <c r="Q259" s="30">
        <v>0</v>
      </c>
      <c r="R259" s="30">
        <v>10474.56</v>
      </c>
      <c r="S259" s="30">
        <v>183255.20815093728</v>
      </c>
      <c r="T259" s="30">
        <v>0</v>
      </c>
      <c r="U259" s="30">
        <v>5336.42</v>
      </c>
      <c r="V259" s="30">
        <v>5336.42</v>
      </c>
      <c r="W259" s="85">
        <v>2017</v>
      </c>
    </row>
    <row r="260" spans="1:23" ht="18.75" customHeight="1" outlineLevel="2">
      <c r="A260" s="24">
        <f>A259+1</f>
        <v>61</v>
      </c>
      <c r="B260" s="24">
        <v>2</v>
      </c>
      <c r="C260" s="25" t="s">
        <v>175</v>
      </c>
      <c r="D260" s="25" t="s">
        <v>600</v>
      </c>
      <c r="E260" s="24">
        <v>1975</v>
      </c>
      <c r="F260" s="24" t="s">
        <v>184</v>
      </c>
      <c r="G260" s="26" t="s">
        <v>103</v>
      </c>
      <c r="H260" s="27">
        <v>2</v>
      </c>
      <c r="I260" s="28">
        <v>3</v>
      </c>
      <c r="J260" s="29">
        <v>554.72</v>
      </c>
      <c r="K260" s="29">
        <v>490.04</v>
      </c>
      <c r="L260" s="29">
        <v>0</v>
      </c>
      <c r="M260" s="28">
        <v>18</v>
      </c>
      <c r="N260" s="30">
        <f>'Приложение №2'!E260</f>
        <v>667500.98</v>
      </c>
      <c r="O260" s="30">
        <v>0</v>
      </c>
      <c r="P260" s="30">
        <v>0</v>
      </c>
      <c r="Q260" s="30">
        <v>0</v>
      </c>
      <c r="R260" s="30">
        <v>11363.570440319925</v>
      </c>
      <c r="S260" s="30">
        <f>N260-R260</f>
        <v>656137.40955968</v>
      </c>
      <c r="T260" s="30">
        <v>0</v>
      </c>
      <c r="U260" s="30">
        <v>11894.31</v>
      </c>
      <c r="V260" s="30">
        <v>11894.31</v>
      </c>
      <c r="W260" s="85">
        <v>2017</v>
      </c>
    </row>
    <row r="261" spans="1:23" ht="18.75" customHeight="1" outlineLevel="1">
      <c r="A261" s="106"/>
      <c r="B261" s="122" t="s">
        <v>52</v>
      </c>
      <c r="C261" s="122"/>
      <c r="D261" s="122"/>
      <c r="E261" s="106"/>
      <c r="F261" s="106"/>
      <c r="G261" s="106"/>
      <c r="H261" s="106"/>
      <c r="I261" s="31">
        <f aca="true" t="shared" si="44" ref="I261:T261">SUM(I259:I260)</f>
        <v>5</v>
      </c>
      <c r="J261" s="32">
        <f t="shared" si="44"/>
        <v>959.4200000000001</v>
      </c>
      <c r="K261" s="32">
        <f t="shared" si="44"/>
        <v>853.74</v>
      </c>
      <c r="L261" s="32">
        <f t="shared" si="44"/>
        <v>0</v>
      </c>
      <c r="M261" s="31">
        <f t="shared" si="44"/>
        <v>37</v>
      </c>
      <c r="N261" s="33">
        <f t="shared" si="44"/>
        <v>1149273.61</v>
      </c>
      <c r="O261" s="33">
        <f t="shared" si="44"/>
        <v>0</v>
      </c>
      <c r="P261" s="33">
        <f t="shared" si="44"/>
        <v>288042.8618490628</v>
      </c>
      <c r="Q261" s="33">
        <f t="shared" si="44"/>
        <v>0</v>
      </c>
      <c r="R261" s="33">
        <f t="shared" si="44"/>
        <v>21838.130440319925</v>
      </c>
      <c r="S261" s="33">
        <f t="shared" si="44"/>
        <v>839392.6177106174</v>
      </c>
      <c r="T261" s="33">
        <f t="shared" si="44"/>
        <v>0</v>
      </c>
      <c r="U261" s="33"/>
      <c r="V261" s="33"/>
      <c r="W261" s="86"/>
    </row>
    <row r="262" spans="1:23" ht="18.75" customHeight="1" outlineLevel="1">
      <c r="A262" s="106"/>
      <c r="B262" s="122" t="s">
        <v>101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3"/>
    </row>
    <row r="263" spans="1:23" ht="18.75" customHeight="1" outlineLevel="2">
      <c r="A263" s="24">
        <f>A260+1</f>
        <v>62</v>
      </c>
      <c r="B263" s="24">
        <v>1</v>
      </c>
      <c r="C263" s="25" t="s">
        <v>102</v>
      </c>
      <c r="D263" s="25" t="s">
        <v>179</v>
      </c>
      <c r="E263" s="24">
        <v>1970</v>
      </c>
      <c r="F263" s="24" t="s">
        <v>184</v>
      </c>
      <c r="G263" s="26" t="s">
        <v>103</v>
      </c>
      <c r="H263" s="27">
        <v>2</v>
      </c>
      <c r="I263" s="28">
        <v>2</v>
      </c>
      <c r="J263" s="29">
        <v>586.1</v>
      </c>
      <c r="K263" s="29">
        <v>533.5</v>
      </c>
      <c r="L263" s="29">
        <v>0</v>
      </c>
      <c r="M263" s="28">
        <v>8</v>
      </c>
      <c r="N263" s="30">
        <f>'Приложение №2'!E263</f>
        <v>2079739.47</v>
      </c>
      <c r="O263" s="30">
        <v>0</v>
      </c>
      <c r="P263" s="30">
        <v>1791111.7755712573</v>
      </c>
      <c r="Q263" s="30">
        <v>0</v>
      </c>
      <c r="R263" s="30">
        <v>4651.2</v>
      </c>
      <c r="S263" s="30">
        <f>N263-P263-R263</f>
        <v>283976.4944287426</v>
      </c>
      <c r="T263" s="30">
        <v>0</v>
      </c>
      <c r="U263" s="30">
        <v>5221.74</v>
      </c>
      <c r="V263" s="30">
        <v>5221.74</v>
      </c>
      <c r="W263" s="85">
        <v>2017</v>
      </c>
    </row>
    <row r="264" spans="1:23" ht="18.75" customHeight="1" outlineLevel="2">
      <c r="A264" s="24">
        <f>A263+1</f>
        <v>63</v>
      </c>
      <c r="B264" s="24">
        <v>2</v>
      </c>
      <c r="C264" s="25" t="s">
        <v>102</v>
      </c>
      <c r="D264" s="25" t="s">
        <v>655</v>
      </c>
      <c r="E264" s="24">
        <v>1992</v>
      </c>
      <c r="F264" s="24" t="s">
        <v>184</v>
      </c>
      <c r="G264" s="26" t="s">
        <v>48</v>
      </c>
      <c r="H264" s="27">
        <v>2</v>
      </c>
      <c r="I264" s="28">
        <v>2</v>
      </c>
      <c r="J264" s="29">
        <v>869.3</v>
      </c>
      <c r="K264" s="29">
        <v>524.6</v>
      </c>
      <c r="L264" s="29">
        <v>263.3</v>
      </c>
      <c r="M264" s="28">
        <v>31</v>
      </c>
      <c r="N264" s="30">
        <f>'Приложение №2'!E264</f>
        <v>1833366.96</v>
      </c>
      <c r="O264" s="30">
        <v>0</v>
      </c>
      <c r="P264" s="30">
        <v>784470.507310328</v>
      </c>
      <c r="Q264" s="30">
        <v>50000</v>
      </c>
      <c r="R264" s="30">
        <v>53514.99</v>
      </c>
      <c r="S264" s="30">
        <f>N264-P264-R264-Q264</f>
        <v>945381.4626896719</v>
      </c>
      <c r="T264" s="30">
        <v>0</v>
      </c>
      <c r="U264" s="30">
        <v>2689.91</v>
      </c>
      <c r="V264" s="30">
        <v>2689.91</v>
      </c>
      <c r="W264" s="85">
        <v>2017</v>
      </c>
    </row>
    <row r="265" spans="1:23" ht="18.75" customHeight="1" outlineLevel="2">
      <c r="A265" s="24">
        <f>A264+1</f>
        <v>64</v>
      </c>
      <c r="B265" s="24">
        <v>3</v>
      </c>
      <c r="C265" s="25" t="s">
        <v>182</v>
      </c>
      <c r="D265" s="25" t="s">
        <v>188</v>
      </c>
      <c r="E265" s="52">
        <v>1977</v>
      </c>
      <c r="F265" s="46">
        <v>2015</v>
      </c>
      <c r="G265" s="53" t="s">
        <v>48</v>
      </c>
      <c r="H265" s="54">
        <v>4</v>
      </c>
      <c r="I265" s="55">
        <v>4</v>
      </c>
      <c r="J265" s="56">
        <v>4061.6</v>
      </c>
      <c r="K265" s="56">
        <v>3488.9</v>
      </c>
      <c r="L265" s="56">
        <v>0</v>
      </c>
      <c r="M265" s="57">
        <v>135</v>
      </c>
      <c r="N265" s="30">
        <f>'Приложение №2'!E265</f>
        <v>699280.23</v>
      </c>
      <c r="O265" s="30">
        <v>0</v>
      </c>
      <c r="P265" s="30">
        <v>0</v>
      </c>
      <c r="Q265" s="30">
        <v>0</v>
      </c>
      <c r="R265" s="30">
        <v>234534.72</v>
      </c>
      <c r="S265" s="30">
        <v>464745.51</v>
      </c>
      <c r="T265" s="30">
        <v>0</v>
      </c>
      <c r="U265" s="30">
        <f>N265/K265</f>
        <v>200.43000085986986</v>
      </c>
      <c r="V265" s="30">
        <f>U265</f>
        <v>200.43000085986986</v>
      </c>
      <c r="W265" s="85">
        <v>2017</v>
      </c>
    </row>
    <row r="266" spans="1:23" ht="18.75" customHeight="1" outlineLevel="1">
      <c r="A266" s="106"/>
      <c r="B266" s="122" t="s">
        <v>52</v>
      </c>
      <c r="C266" s="122"/>
      <c r="D266" s="122"/>
      <c r="E266" s="106"/>
      <c r="F266" s="106"/>
      <c r="G266" s="106"/>
      <c r="H266" s="106"/>
      <c r="I266" s="31">
        <f aca="true" t="shared" si="45" ref="I266:T266">SUM(I263:I265)</f>
        <v>8</v>
      </c>
      <c r="J266" s="32">
        <f t="shared" si="45"/>
        <v>5517</v>
      </c>
      <c r="K266" s="32">
        <f t="shared" si="45"/>
        <v>4547</v>
      </c>
      <c r="L266" s="32">
        <f t="shared" si="45"/>
        <v>263.3</v>
      </c>
      <c r="M266" s="31">
        <f t="shared" si="45"/>
        <v>174</v>
      </c>
      <c r="N266" s="33">
        <f t="shared" si="45"/>
        <v>4612386.66</v>
      </c>
      <c r="O266" s="33">
        <f t="shared" si="45"/>
        <v>0</v>
      </c>
      <c r="P266" s="33">
        <f t="shared" si="45"/>
        <v>2575582.2828815854</v>
      </c>
      <c r="Q266" s="33">
        <f t="shared" si="45"/>
        <v>50000</v>
      </c>
      <c r="R266" s="33">
        <f t="shared" si="45"/>
        <v>292700.91</v>
      </c>
      <c r="S266" s="33">
        <f t="shared" si="45"/>
        <v>1694103.4671184146</v>
      </c>
      <c r="T266" s="33">
        <f t="shared" si="45"/>
        <v>0</v>
      </c>
      <c r="U266" s="33"/>
      <c r="V266" s="33"/>
      <c r="W266" s="86"/>
    </row>
    <row r="267" spans="1:23" ht="18.75" customHeight="1">
      <c r="A267" s="105"/>
      <c r="B267" s="124" t="s">
        <v>656</v>
      </c>
      <c r="C267" s="124"/>
      <c r="D267" s="124"/>
      <c r="E267" s="105"/>
      <c r="F267" s="105"/>
      <c r="G267" s="105"/>
      <c r="H267" s="105"/>
      <c r="I267" s="35">
        <f>I266+I261+I257+I234+I212+I209+I206+I194+I190+I186</f>
        <v>196</v>
      </c>
      <c r="J267" s="36">
        <f>J266+J261+J257+J234+J212+J209+J206+J194+J190+J186</f>
        <v>232626.69000000003</v>
      </c>
      <c r="K267" s="36">
        <f>K266+K261+K257+K234+K212+K209+K206+K194+K190+K186</f>
        <v>192489.58</v>
      </c>
      <c r="L267" s="36">
        <f>L266+L261+L257+L234+L212+L209+L206+L194+L190+L186</f>
        <v>5504.8</v>
      </c>
      <c r="M267" s="35">
        <f>M266+M261+M257+M234+M212+M209+M206+M194+M190+M186</f>
        <v>8744</v>
      </c>
      <c r="N267" s="37">
        <f aca="true" t="shared" si="46" ref="N267:S267">N266+N261+N257+N234+N212+N209+N206+N194+N190+N186+N183</f>
        <v>201379882.5540469</v>
      </c>
      <c r="O267" s="37">
        <f t="shared" si="46"/>
        <v>0</v>
      </c>
      <c r="P267" s="37">
        <f t="shared" si="46"/>
        <v>132246578.7285182</v>
      </c>
      <c r="Q267" s="37">
        <f t="shared" si="46"/>
        <v>50000</v>
      </c>
      <c r="R267" s="37">
        <f t="shared" si="46"/>
        <v>5253407.199327998</v>
      </c>
      <c r="S267" s="37">
        <f t="shared" si="46"/>
        <v>63829896.626200676</v>
      </c>
      <c r="T267" s="37">
        <f>T266+T261+T257+T234+T212+T209+T206+T194+T190+T186</f>
        <v>0</v>
      </c>
      <c r="U267" s="37"/>
      <c r="V267" s="37"/>
      <c r="W267" s="87"/>
    </row>
    <row r="268" spans="1:23" ht="18.75" customHeight="1">
      <c r="A268" s="105"/>
      <c r="B268" s="124" t="s">
        <v>657</v>
      </c>
      <c r="C268" s="124"/>
      <c r="D268" s="124"/>
      <c r="E268" s="105"/>
      <c r="F268" s="105"/>
      <c r="G268" s="105"/>
      <c r="H268" s="105"/>
      <c r="I268" s="35"/>
      <c r="J268" s="36"/>
      <c r="K268" s="36"/>
      <c r="L268" s="36"/>
      <c r="M268" s="35"/>
      <c r="N268" s="37">
        <f aca="true" t="shared" si="47" ref="N268:T268">N179+N267</f>
        <v>509537690.1470194</v>
      </c>
      <c r="O268" s="37">
        <f t="shared" si="47"/>
        <v>0</v>
      </c>
      <c r="P268" s="37">
        <f t="shared" si="47"/>
        <v>338481264.3187034</v>
      </c>
      <c r="Q268" s="37">
        <f t="shared" si="47"/>
        <v>539333.024564461</v>
      </c>
      <c r="R268" s="37">
        <f t="shared" si="47"/>
        <v>10552224.944986183</v>
      </c>
      <c r="S268" s="37">
        <f t="shared" si="47"/>
        <v>159964867.8504931</v>
      </c>
      <c r="T268" s="37">
        <f t="shared" si="47"/>
        <v>0</v>
      </c>
      <c r="U268" s="37"/>
      <c r="V268" s="37"/>
      <c r="W268" s="87"/>
    </row>
    <row r="269" spans="1:23" s="12" customFormat="1" ht="18.75" customHeight="1">
      <c r="A269" s="125" t="s">
        <v>658</v>
      </c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</row>
    <row r="270" spans="1:23" s="12" customFormat="1" ht="18.75" customHeight="1">
      <c r="A270" s="39"/>
      <c r="B270" s="121" t="s">
        <v>46</v>
      </c>
      <c r="C270" s="121"/>
      <c r="D270" s="121"/>
      <c r="E270" s="59"/>
      <c r="F270" s="59"/>
      <c r="G270" s="59"/>
      <c r="H270" s="59"/>
      <c r="I270" s="60"/>
      <c r="J270" s="61"/>
      <c r="K270" s="61"/>
      <c r="L270" s="61"/>
      <c r="M270" s="62"/>
      <c r="N270" s="63"/>
      <c r="O270" s="63"/>
      <c r="P270" s="63"/>
      <c r="Q270" s="63"/>
      <c r="R270" s="63"/>
      <c r="S270" s="63"/>
      <c r="T270" s="64"/>
      <c r="U270" s="64"/>
      <c r="V270" s="64"/>
      <c r="W270" s="90"/>
    </row>
    <row r="271" spans="1:23" s="12" customFormat="1" ht="18.75" customHeight="1">
      <c r="A271" s="43">
        <v>1</v>
      </c>
      <c r="B271" s="43">
        <v>1</v>
      </c>
      <c r="C271" s="44" t="s">
        <v>659</v>
      </c>
      <c r="D271" s="44" t="s">
        <v>660</v>
      </c>
      <c r="E271" s="43">
        <v>1971</v>
      </c>
      <c r="F271" s="43">
        <v>2008</v>
      </c>
      <c r="G271" s="65" t="s">
        <v>48</v>
      </c>
      <c r="H271" s="43">
        <v>2</v>
      </c>
      <c r="I271" s="66">
        <v>2</v>
      </c>
      <c r="J271" s="29">
        <v>763.97</v>
      </c>
      <c r="K271" s="29">
        <v>647.93</v>
      </c>
      <c r="L271" s="29">
        <v>58.25</v>
      </c>
      <c r="M271" s="28">
        <v>24</v>
      </c>
      <c r="N271" s="30">
        <f>'Приложение №2'!E271</f>
        <v>2105147.64</v>
      </c>
      <c r="O271" s="63">
        <v>0</v>
      </c>
      <c r="P271" s="63">
        <f>N271-R271-S271</f>
        <v>1083915.982</v>
      </c>
      <c r="Q271" s="63">
        <v>0</v>
      </c>
      <c r="R271" s="63">
        <v>63465.77</v>
      </c>
      <c r="S271" s="30">
        <v>957765.888</v>
      </c>
      <c r="T271" s="63">
        <v>0</v>
      </c>
      <c r="U271" s="63">
        <f>N271/(K271+L271)</f>
        <v>2981.0354867031074</v>
      </c>
      <c r="V271" s="63">
        <f>N271/(K271+L271)</f>
        <v>2981.0354867031074</v>
      </c>
      <c r="W271" s="85">
        <v>2017</v>
      </c>
    </row>
    <row r="272" spans="1:23" s="12" customFormat="1" ht="18.75" customHeight="1">
      <c r="A272" s="43">
        <f aca="true" t="shared" si="48" ref="A272:B275">A271+1</f>
        <v>2</v>
      </c>
      <c r="B272" s="43">
        <f t="shared" si="48"/>
        <v>2</v>
      </c>
      <c r="C272" s="44" t="s">
        <v>659</v>
      </c>
      <c r="D272" s="44" t="s">
        <v>661</v>
      </c>
      <c r="E272" s="43">
        <v>1972</v>
      </c>
      <c r="F272" s="43">
        <v>2008</v>
      </c>
      <c r="G272" s="65" t="s">
        <v>48</v>
      </c>
      <c r="H272" s="43">
        <v>2</v>
      </c>
      <c r="I272" s="66">
        <v>2</v>
      </c>
      <c r="J272" s="29">
        <v>790.25</v>
      </c>
      <c r="K272" s="29">
        <v>636.17</v>
      </c>
      <c r="L272" s="29">
        <v>93.2</v>
      </c>
      <c r="M272" s="28">
        <v>28</v>
      </c>
      <c r="N272" s="30">
        <f>'Приложение №2'!E272</f>
        <v>2435002.51</v>
      </c>
      <c r="O272" s="63">
        <v>0</v>
      </c>
      <c r="P272" s="63">
        <f>N272-R272-S272</f>
        <v>1451797.852</v>
      </c>
      <c r="Q272" s="63">
        <v>0</v>
      </c>
      <c r="R272" s="63">
        <v>71415.09</v>
      </c>
      <c r="S272" s="30">
        <v>911789.568</v>
      </c>
      <c r="T272" s="63">
        <v>0</v>
      </c>
      <c r="U272" s="63">
        <f>N272/(K272+L272)</f>
        <v>3338.501048850377</v>
      </c>
      <c r="V272" s="63">
        <f>N272/(K272+L272)</f>
        <v>3338.501048850377</v>
      </c>
      <c r="W272" s="85">
        <v>2017</v>
      </c>
    </row>
    <row r="273" spans="1:23" s="12" customFormat="1" ht="18.75" customHeight="1">
      <c r="A273" s="43">
        <f t="shared" si="48"/>
        <v>3</v>
      </c>
      <c r="B273" s="43">
        <f t="shared" si="48"/>
        <v>3</v>
      </c>
      <c r="C273" s="44" t="s">
        <v>659</v>
      </c>
      <c r="D273" s="44" t="s">
        <v>662</v>
      </c>
      <c r="E273" s="43">
        <v>1973</v>
      </c>
      <c r="F273" s="43">
        <v>2008</v>
      </c>
      <c r="G273" s="65" t="s">
        <v>48</v>
      </c>
      <c r="H273" s="43">
        <v>2</v>
      </c>
      <c r="I273" s="66">
        <v>2</v>
      </c>
      <c r="J273" s="29">
        <v>785.47</v>
      </c>
      <c r="K273" s="29">
        <v>603.31</v>
      </c>
      <c r="L273" s="29">
        <v>123.46</v>
      </c>
      <c r="M273" s="28">
        <v>20</v>
      </c>
      <c r="N273" s="30">
        <f>'Приложение №2'!E273</f>
        <v>2474780.42</v>
      </c>
      <c r="O273" s="63">
        <v>0</v>
      </c>
      <c r="P273" s="63">
        <f>N273-R273-S273</f>
        <v>1494644.4</v>
      </c>
      <c r="Q273" s="63">
        <v>0</v>
      </c>
      <c r="R273" s="63">
        <v>52442.86</v>
      </c>
      <c r="S273" s="30">
        <v>927693.16</v>
      </c>
      <c r="T273" s="63">
        <v>0</v>
      </c>
      <c r="U273" s="63">
        <f>N273/(K273+L273)</f>
        <v>3405.1769060362976</v>
      </c>
      <c r="V273" s="63">
        <f>N273/(K273+L273)</f>
        <v>3405.1769060362976</v>
      </c>
      <c r="W273" s="85">
        <v>2017</v>
      </c>
    </row>
    <row r="274" spans="1:23" s="12" customFormat="1" ht="18.75" customHeight="1">
      <c r="A274" s="43">
        <f t="shared" si="48"/>
        <v>4</v>
      </c>
      <c r="B274" s="43">
        <f t="shared" si="48"/>
        <v>4</v>
      </c>
      <c r="C274" s="44" t="s">
        <v>49</v>
      </c>
      <c r="D274" s="44" t="s">
        <v>50</v>
      </c>
      <c r="E274" s="43">
        <v>1962</v>
      </c>
      <c r="F274" s="43" t="s">
        <v>184</v>
      </c>
      <c r="G274" s="65" t="s">
        <v>48</v>
      </c>
      <c r="H274" s="43">
        <v>2</v>
      </c>
      <c r="I274" s="66">
        <v>2</v>
      </c>
      <c r="J274" s="67">
        <v>1087.26</v>
      </c>
      <c r="K274" s="67">
        <v>386</v>
      </c>
      <c r="L274" s="67">
        <v>254.58</v>
      </c>
      <c r="M274" s="68">
        <v>29</v>
      </c>
      <c r="N274" s="30">
        <f>'Приложение №2'!E274</f>
        <v>1789620.1718000001</v>
      </c>
      <c r="O274" s="63">
        <v>0</v>
      </c>
      <c r="P274" s="63">
        <f>N274-R274-S274</f>
        <v>989193.1118000002</v>
      </c>
      <c r="Q274" s="63">
        <v>0</v>
      </c>
      <c r="R274" s="63">
        <v>58204.98</v>
      </c>
      <c r="S274" s="30">
        <v>742222.08</v>
      </c>
      <c r="T274" s="63">
        <v>0</v>
      </c>
      <c r="U274" s="63">
        <f>N274/(K274+L274)</f>
        <v>2793.749682787474</v>
      </c>
      <c r="V274" s="63">
        <f>N274/(K274+L274)</f>
        <v>2793.749682787474</v>
      </c>
      <c r="W274" s="85">
        <v>2017</v>
      </c>
    </row>
    <row r="275" spans="1:23" s="12" customFormat="1" ht="18.75" customHeight="1">
      <c r="A275" s="43">
        <f t="shared" si="48"/>
        <v>5</v>
      </c>
      <c r="B275" s="43">
        <f t="shared" si="48"/>
        <v>5</v>
      </c>
      <c r="C275" s="44" t="s">
        <v>49</v>
      </c>
      <c r="D275" s="44" t="s">
        <v>51</v>
      </c>
      <c r="E275" s="43">
        <v>1969</v>
      </c>
      <c r="F275" s="43">
        <v>2007</v>
      </c>
      <c r="G275" s="65" t="s">
        <v>48</v>
      </c>
      <c r="H275" s="43">
        <v>3</v>
      </c>
      <c r="I275" s="66">
        <v>4</v>
      </c>
      <c r="J275" s="67">
        <v>2714.3</v>
      </c>
      <c r="K275" s="67">
        <v>1853.65</v>
      </c>
      <c r="L275" s="67">
        <v>0</v>
      </c>
      <c r="M275" s="68">
        <v>91</v>
      </c>
      <c r="N275" s="30">
        <f>'Приложение №2'!E275</f>
        <v>4751719.88</v>
      </c>
      <c r="O275" s="63">
        <v>0</v>
      </c>
      <c r="P275" s="63">
        <f>N275-R275-S275</f>
        <v>3915016.35</v>
      </c>
      <c r="Q275" s="63">
        <v>0</v>
      </c>
      <c r="R275" s="63">
        <v>76063.96</v>
      </c>
      <c r="S275" s="30">
        <v>760639.57</v>
      </c>
      <c r="T275" s="63">
        <v>0</v>
      </c>
      <c r="U275" s="63">
        <f>N275/(K275+L275)</f>
        <v>2563.4396353141096</v>
      </c>
      <c r="V275" s="63">
        <f>N275/(K275+L275)</f>
        <v>2563.4396353141096</v>
      </c>
      <c r="W275" s="85">
        <v>2017</v>
      </c>
    </row>
    <row r="276" spans="1:23" s="12" customFormat="1" ht="18.75" customHeight="1">
      <c r="A276" s="39"/>
      <c r="B276" s="121" t="s">
        <v>52</v>
      </c>
      <c r="C276" s="121"/>
      <c r="D276" s="121"/>
      <c r="E276" s="59"/>
      <c r="F276" s="59"/>
      <c r="G276" s="59"/>
      <c r="H276" s="59"/>
      <c r="I276" s="60">
        <f aca="true" t="shared" si="49" ref="I276:T276">SUM(I271:I275)</f>
        <v>12</v>
      </c>
      <c r="J276" s="61">
        <f t="shared" si="49"/>
        <v>6141.25</v>
      </c>
      <c r="K276" s="61">
        <f t="shared" si="49"/>
        <v>4127.0599999999995</v>
      </c>
      <c r="L276" s="61">
        <f t="shared" si="49"/>
        <v>529.49</v>
      </c>
      <c r="M276" s="62">
        <f t="shared" si="49"/>
        <v>192</v>
      </c>
      <c r="N276" s="69">
        <f t="shared" si="49"/>
        <v>13556270.621800002</v>
      </c>
      <c r="O276" s="69">
        <f t="shared" si="49"/>
        <v>0</v>
      </c>
      <c r="P276" s="69">
        <f t="shared" si="49"/>
        <v>8934567.6958</v>
      </c>
      <c r="Q276" s="69">
        <f t="shared" si="49"/>
        <v>0</v>
      </c>
      <c r="R276" s="69">
        <f t="shared" si="49"/>
        <v>321592.66</v>
      </c>
      <c r="S276" s="69">
        <f t="shared" si="49"/>
        <v>4300110.266</v>
      </c>
      <c r="T276" s="70">
        <f t="shared" si="49"/>
        <v>0</v>
      </c>
      <c r="U276" s="70"/>
      <c r="V276" s="70"/>
      <c r="W276" s="91"/>
    </row>
    <row r="277" spans="1:23" s="12" customFormat="1" ht="18.75" customHeight="1">
      <c r="A277" s="39"/>
      <c r="B277" s="121" t="s">
        <v>53</v>
      </c>
      <c r="C277" s="121"/>
      <c r="D277" s="121"/>
      <c r="E277" s="59"/>
      <c r="F277" s="59"/>
      <c r="G277" s="59"/>
      <c r="H277" s="59"/>
      <c r="I277" s="60"/>
      <c r="J277" s="61"/>
      <c r="K277" s="61"/>
      <c r="L277" s="61"/>
      <c r="M277" s="62"/>
      <c r="N277" s="63"/>
      <c r="O277" s="63"/>
      <c r="P277" s="63"/>
      <c r="Q277" s="63"/>
      <c r="R277" s="63"/>
      <c r="S277" s="63"/>
      <c r="T277" s="64"/>
      <c r="U277" s="64"/>
      <c r="V277" s="64"/>
      <c r="W277" s="90"/>
    </row>
    <row r="278" spans="1:23" s="12" customFormat="1" ht="18.75" customHeight="1">
      <c r="A278" s="43">
        <f>A275+1</f>
        <v>6</v>
      </c>
      <c r="B278" s="43">
        <v>1</v>
      </c>
      <c r="C278" s="44" t="s">
        <v>54</v>
      </c>
      <c r="D278" s="44" t="s">
        <v>56</v>
      </c>
      <c r="E278" s="43">
        <v>1980</v>
      </c>
      <c r="F278" s="43" t="s">
        <v>184</v>
      </c>
      <c r="G278" s="65" t="s">
        <v>48</v>
      </c>
      <c r="H278" s="43">
        <v>5</v>
      </c>
      <c r="I278" s="66">
        <v>4</v>
      </c>
      <c r="J278" s="67">
        <v>2958.6</v>
      </c>
      <c r="K278" s="67">
        <v>2649.4</v>
      </c>
      <c r="L278" s="67">
        <v>0</v>
      </c>
      <c r="M278" s="68">
        <v>106</v>
      </c>
      <c r="N278" s="30">
        <f>'Приложение №2'!E278</f>
        <v>4676153.239999999</v>
      </c>
      <c r="O278" s="63">
        <v>0</v>
      </c>
      <c r="P278" s="63">
        <f aca="true" t="shared" si="50" ref="P278:P284">N278-R278-S278</f>
        <v>2857438.769999999</v>
      </c>
      <c r="Q278" s="63">
        <v>0</v>
      </c>
      <c r="R278" s="63">
        <v>298243.58</v>
      </c>
      <c r="S278" s="30">
        <v>1520470.8900000001</v>
      </c>
      <c r="T278" s="63">
        <v>0</v>
      </c>
      <c r="U278" s="63">
        <f aca="true" t="shared" si="51" ref="U278:U296">N278/(K278+L278)</f>
        <v>1764.9857477164637</v>
      </c>
      <c r="V278" s="63">
        <f aca="true" t="shared" si="52" ref="V278:V296">N278/(K278+L278)</f>
        <v>1764.9857477164637</v>
      </c>
      <c r="W278" s="85">
        <v>2017</v>
      </c>
    </row>
    <row r="279" spans="1:23" s="12" customFormat="1" ht="18.75" customHeight="1">
      <c r="A279" s="43">
        <f aca="true" t="shared" si="53" ref="A279:B294">A278+1</f>
        <v>7</v>
      </c>
      <c r="B279" s="43">
        <f t="shared" si="53"/>
        <v>2</v>
      </c>
      <c r="C279" s="44" t="s">
        <v>54</v>
      </c>
      <c r="D279" s="44" t="s">
        <v>57</v>
      </c>
      <c r="E279" s="43">
        <v>1973</v>
      </c>
      <c r="F279" s="43" t="s">
        <v>184</v>
      </c>
      <c r="G279" s="65" t="s">
        <v>48</v>
      </c>
      <c r="H279" s="43">
        <v>5</v>
      </c>
      <c r="I279" s="66">
        <v>2</v>
      </c>
      <c r="J279" s="67">
        <v>2354.6</v>
      </c>
      <c r="K279" s="67">
        <v>2158.9</v>
      </c>
      <c r="L279" s="67">
        <v>0</v>
      </c>
      <c r="M279" s="68">
        <v>96</v>
      </c>
      <c r="N279" s="30">
        <f>'Приложение №2'!E279</f>
        <v>3303016.24</v>
      </c>
      <c r="O279" s="63">
        <v>0</v>
      </c>
      <c r="P279" s="63">
        <f t="shared" si="50"/>
        <v>2166998.2600000002</v>
      </c>
      <c r="Q279" s="63">
        <v>0</v>
      </c>
      <c r="R279" s="63">
        <v>148350.68</v>
      </c>
      <c r="S279" s="30">
        <v>987667.2999999998</v>
      </c>
      <c r="T279" s="63">
        <v>0</v>
      </c>
      <c r="U279" s="63">
        <f t="shared" si="51"/>
        <v>1529.9533280837463</v>
      </c>
      <c r="V279" s="63">
        <f t="shared" si="52"/>
        <v>1529.9533280837463</v>
      </c>
      <c r="W279" s="85">
        <v>2017</v>
      </c>
    </row>
    <row r="280" spans="1:23" s="12" customFormat="1" ht="18.75" customHeight="1">
      <c r="A280" s="43">
        <f t="shared" si="53"/>
        <v>8</v>
      </c>
      <c r="B280" s="43">
        <f t="shared" si="53"/>
        <v>3</v>
      </c>
      <c r="C280" s="44" t="s">
        <v>54</v>
      </c>
      <c r="D280" s="44" t="s">
        <v>58</v>
      </c>
      <c r="E280" s="43">
        <v>1973</v>
      </c>
      <c r="F280" s="43" t="s">
        <v>184</v>
      </c>
      <c r="G280" s="65" t="s">
        <v>59</v>
      </c>
      <c r="H280" s="43">
        <v>4</v>
      </c>
      <c r="I280" s="66">
        <v>6</v>
      </c>
      <c r="J280" s="67">
        <v>5658.4</v>
      </c>
      <c r="K280" s="67">
        <v>4924.8</v>
      </c>
      <c r="L280" s="67">
        <v>0</v>
      </c>
      <c r="M280" s="68">
        <v>203</v>
      </c>
      <c r="N280" s="30">
        <f>'Приложение №2'!E280</f>
        <v>6880839.93</v>
      </c>
      <c r="O280" s="63">
        <v>0</v>
      </c>
      <c r="P280" s="63">
        <f t="shared" si="50"/>
        <v>1902331</v>
      </c>
      <c r="Q280" s="63">
        <v>0</v>
      </c>
      <c r="R280" s="63">
        <v>402254.45</v>
      </c>
      <c r="S280" s="30">
        <v>4576254.4799999995</v>
      </c>
      <c r="T280" s="63">
        <v>0</v>
      </c>
      <c r="U280" s="63">
        <f t="shared" si="51"/>
        <v>1397.181597222222</v>
      </c>
      <c r="V280" s="63">
        <f t="shared" si="52"/>
        <v>1397.181597222222</v>
      </c>
      <c r="W280" s="85">
        <v>2017</v>
      </c>
    </row>
    <row r="281" spans="1:23" s="12" customFormat="1" ht="18.75" customHeight="1">
      <c r="A281" s="43">
        <f t="shared" si="53"/>
        <v>9</v>
      </c>
      <c r="B281" s="43">
        <f t="shared" si="53"/>
        <v>4</v>
      </c>
      <c r="C281" s="44" t="s">
        <v>54</v>
      </c>
      <c r="D281" s="44" t="s">
        <v>60</v>
      </c>
      <c r="E281" s="43">
        <v>1974</v>
      </c>
      <c r="F281" s="43" t="s">
        <v>184</v>
      </c>
      <c r="G281" s="65" t="s">
        <v>59</v>
      </c>
      <c r="H281" s="43">
        <v>4</v>
      </c>
      <c r="I281" s="66">
        <v>4</v>
      </c>
      <c r="J281" s="29">
        <v>4040.3</v>
      </c>
      <c r="K281" s="29">
        <v>3465.2</v>
      </c>
      <c r="L281" s="29">
        <v>0</v>
      </c>
      <c r="M281" s="28">
        <v>150</v>
      </c>
      <c r="N281" s="30">
        <f>'Приложение №2'!E281</f>
        <v>4661264.199999999</v>
      </c>
      <c r="O281" s="63">
        <v>0</v>
      </c>
      <c r="P281" s="63">
        <f t="shared" si="50"/>
        <v>3631850.469999999</v>
      </c>
      <c r="Q281" s="63">
        <v>0</v>
      </c>
      <c r="R281" s="63">
        <v>93583.07</v>
      </c>
      <c r="S281" s="30">
        <v>935830.66</v>
      </c>
      <c r="T281" s="63">
        <v>0</v>
      </c>
      <c r="U281" s="63">
        <f t="shared" si="51"/>
        <v>1345.1645503867019</v>
      </c>
      <c r="V281" s="63">
        <f t="shared" si="52"/>
        <v>1345.1645503867019</v>
      </c>
      <c r="W281" s="85">
        <v>2017</v>
      </c>
    </row>
    <row r="282" spans="1:23" s="12" customFormat="1" ht="18.75" customHeight="1">
      <c r="A282" s="43">
        <f t="shared" si="53"/>
        <v>10</v>
      </c>
      <c r="B282" s="43">
        <f t="shared" si="53"/>
        <v>5</v>
      </c>
      <c r="C282" s="44" t="s">
        <v>54</v>
      </c>
      <c r="D282" s="44" t="s">
        <v>61</v>
      </c>
      <c r="E282" s="43">
        <v>1972</v>
      </c>
      <c r="F282" s="43" t="s">
        <v>184</v>
      </c>
      <c r="G282" s="65" t="s">
        <v>48</v>
      </c>
      <c r="H282" s="43">
        <v>4</v>
      </c>
      <c r="I282" s="66">
        <v>4</v>
      </c>
      <c r="J282" s="67">
        <v>2900.5</v>
      </c>
      <c r="K282" s="67">
        <v>2673.9</v>
      </c>
      <c r="L282" s="67">
        <v>0</v>
      </c>
      <c r="M282" s="68">
        <v>129</v>
      </c>
      <c r="N282" s="30">
        <f>'Приложение №2'!E282</f>
        <v>8827180.42</v>
      </c>
      <c r="O282" s="63">
        <v>0</v>
      </c>
      <c r="P282" s="63">
        <f t="shared" si="50"/>
        <v>5493279.4</v>
      </c>
      <c r="Q282" s="63">
        <v>0</v>
      </c>
      <c r="R282" s="63">
        <v>255181.02</v>
      </c>
      <c r="S282" s="30">
        <v>3078720</v>
      </c>
      <c r="T282" s="63">
        <v>0</v>
      </c>
      <c r="U282" s="63">
        <f t="shared" si="51"/>
        <v>3301.238049291297</v>
      </c>
      <c r="V282" s="63">
        <f t="shared" si="52"/>
        <v>3301.238049291297</v>
      </c>
      <c r="W282" s="85">
        <v>2017</v>
      </c>
    </row>
    <row r="283" spans="1:23" s="12" customFormat="1" ht="18.75" customHeight="1">
      <c r="A283" s="43">
        <f t="shared" si="53"/>
        <v>11</v>
      </c>
      <c r="B283" s="43">
        <f t="shared" si="53"/>
        <v>6</v>
      </c>
      <c r="C283" s="44" t="s">
        <v>54</v>
      </c>
      <c r="D283" s="44" t="s">
        <v>62</v>
      </c>
      <c r="E283" s="43">
        <v>1969</v>
      </c>
      <c r="F283" s="43" t="s">
        <v>184</v>
      </c>
      <c r="G283" s="65" t="s">
        <v>48</v>
      </c>
      <c r="H283" s="43">
        <v>5</v>
      </c>
      <c r="I283" s="66">
        <v>2</v>
      </c>
      <c r="J283" s="67">
        <v>1699.7</v>
      </c>
      <c r="K283" s="67">
        <v>1573.7</v>
      </c>
      <c r="L283" s="67">
        <v>0</v>
      </c>
      <c r="M283" s="68">
        <v>65</v>
      </c>
      <c r="N283" s="30">
        <f>'Приложение №2'!E283</f>
        <v>5949212.96</v>
      </c>
      <c r="O283" s="63">
        <v>0</v>
      </c>
      <c r="P283" s="63">
        <f t="shared" si="50"/>
        <v>3801364.888</v>
      </c>
      <c r="Q283" s="63">
        <v>0</v>
      </c>
      <c r="R283" s="63">
        <v>148257.16</v>
      </c>
      <c r="S283" s="30">
        <v>1999590.912</v>
      </c>
      <c r="T283" s="63">
        <v>0</v>
      </c>
      <c r="U283" s="63">
        <f t="shared" si="51"/>
        <v>3780.398398678274</v>
      </c>
      <c r="V283" s="63">
        <f t="shared" si="52"/>
        <v>3780.398398678274</v>
      </c>
      <c r="W283" s="85">
        <v>2017</v>
      </c>
    </row>
    <row r="284" spans="1:23" s="12" customFormat="1" ht="18.75" customHeight="1">
      <c r="A284" s="43">
        <f t="shared" si="53"/>
        <v>12</v>
      </c>
      <c r="B284" s="43">
        <f t="shared" si="53"/>
        <v>7</v>
      </c>
      <c r="C284" s="44" t="s">
        <v>54</v>
      </c>
      <c r="D284" s="44" t="s">
        <v>63</v>
      </c>
      <c r="E284" s="43">
        <v>1969</v>
      </c>
      <c r="F284" s="43" t="s">
        <v>184</v>
      </c>
      <c r="G284" s="65" t="s">
        <v>48</v>
      </c>
      <c r="H284" s="43">
        <v>5</v>
      </c>
      <c r="I284" s="66">
        <v>4</v>
      </c>
      <c r="J284" s="67">
        <v>3493.2</v>
      </c>
      <c r="K284" s="67">
        <v>3254.4</v>
      </c>
      <c r="L284" s="67">
        <v>0</v>
      </c>
      <c r="M284" s="68">
        <v>162</v>
      </c>
      <c r="N284" s="30">
        <f>'Приложение №2'!E284</f>
        <v>3229859.67</v>
      </c>
      <c r="O284" s="63">
        <v>0</v>
      </c>
      <c r="P284" s="63">
        <f t="shared" si="50"/>
        <v>1199885.7799999998</v>
      </c>
      <c r="Q284" s="63">
        <v>0</v>
      </c>
      <c r="R284" s="63">
        <v>247894.33</v>
      </c>
      <c r="S284" s="30">
        <v>1782079.56</v>
      </c>
      <c r="T284" s="63">
        <v>0</v>
      </c>
      <c r="U284" s="63">
        <f t="shared" si="51"/>
        <v>992.4593381268436</v>
      </c>
      <c r="V284" s="63">
        <f t="shared" si="52"/>
        <v>992.4593381268436</v>
      </c>
      <c r="W284" s="85">
        <v>2017</v>
      </c>
    </row>
    <row r="285" spans="1:23" s="12" customFormat="1" ht="18.75" customHeight="1">
      <c r="A285" s="43">
        <f t="shared" si="53"/>
        <v>13</v>
      </c>
      <c r="B285" s="43">
        <f t="shared" si="53"/>
        <v>8</v>
      </c>
      <c r="C285" s="44" t="s">
        <v>54</v>
      </c>
      <c r="D285" s="44" t="s">
        <v>64</v>
      </c>
      <c r="E285" s="43">
        <v>1970</v>
      </c>
      <c r="F285" s="43" t="s">
        <v>184</v>
      </c>
      <c r="G285" s="65" t="s">
        <v>48</v>
      </c>
      <c r="H285" s="43">
        <v>5</v>
      </c>
      <c r="I285" s="66">
        <v>2</v>
      </c>
      <c r="J285" s="67">
        <v>1774.6</v>
      </c>
      <c r="K285" s="67">
        <v>1593.3</v>
      </c>
      <c r="L285" s="67">
        <v>0</v>
      </c>
      <c r="M285" s="68">
        <v>61</v>
      </c>
      <c r="N285" s="30">
        <f>'Приложение №2'!E285</f>
        <v>1214480.51</v>
      </c>
      <c r="O285" s="63">
        <v>0</v>
      </c>
      <c r="P285" s="63">
        <f>N285</f>
        <v>1214480.51</v>
      </c>
      <c r="Q285" s="63">
        <v>0</v>
      </c>
      <c r="R285" s="63">
        <v>0</v>
      </c>
      <c r="S285" s="30">
        <v>0</v>
      </c>
      <c r="T285" s="63">
        <v>0</v>
      </c>
      <c r="U285" s="63">
        <f t="shared" si="51"/>
        <v>762.2422079959832</v>
      </c>
      <c r="V285" s="63">
        <f t="shared" si="52"/>
        <v>762.2422079959832</v>
      </c>
      <c r="W285" s="85">
        <v>2017</v>
      </c>
    </row>
    <row r="286" spans="1:23" s="12" customFormat="1" ht="18.75" customHeight="1">
      <c r="A286" s="43">
        <f t="shared" si="53"/>
        <v>14</v>
      </c>
      <c r="B286" s="43">
        <f t="shared" si="53"/>
        <v>9</v>
      </c>
      <c r="C286" s="44" t="s">
        <v>54</v>
      </c>
      <c r="D286" s="44" t="s">
        <v>65</v>
      </c>
      <c r="E286" s="43">
        <v>1974</v>
      </c>
      <c r="F286" s="43" t="s">
        <v>184</v>
      </c>
      <c r="G286" s="65" t="s">
        <v>59</v>
      </c>
      <c r="H286" s="43">
        <v>4</v>
      </c>
      <c r="I286" s="66">
        <v>4</v>
      </c>
      <c r="J286" s="29">
        <v>3937.2</v>
      </c>
      <c r="K286" s="29">
        <v>3446.8</v>
      </c>
      <c r="L286" s="29">
        <v>0</v>
      </c>
      <c r="M286" s="28">
        <v>127</v>
      </c>
      <c r="N286" s="30">
        <f>'Приложение №2'!E286</f>
        <v>3053261.57</v>
      </c>
      <c r="O286" s="63">
        <v>0</v>
      </c>
      <c r="P286" s="63">
        <f aca="true" t="shared" si="54" ref="P286:P296">N286-R286-S286</f>
        <v>2125356.7199999997</v>
      </c>
      <c r="Q286" s="63">
        <v>0</v>
      </c>
      <c r="R286" s="63">
        <v>84354.99</v>
      </c>
      <c r="S286" s="30">
        <v>843549.86</v>
      </c>
      <c r="T286" s="63">
        <v>0</v>
      </c>
      <c r="U286" s="63">
        <f t="shared" si="51"/>
        <v>885.824988395033</v>
      </c>
      <c r="V286" s="63">
        <f t="shared" si="52"/>
        <v>885.824988395033</v>
      </c>
      <c r="W286" s="85">
        <v>2017</v>
      </c>
    </row>
    <row r="287" spans="1:23" s="12" customFormat="1" ht="18.75" customHeight="1">
      <c r="A287" s="43">
        <f t="shared" si="53"/>
        <v>15</v>
      </c>
      <c r="B287" s="43">
        <f t="shared" si="53"/>
        <v>10</v>
      </c>
      <c r="C287" s="44" t="s">
        <v>54</v>
      </c>
      <c r="D287" s="44" t="s">
        <v>66</v>
      </c>
      <c r="E287" s="43">
        <v>1974</v>
      </c>
      <c r="F287" s="43" t="s">
        <v>184</v>
      </c>
      <c r="G287" s="65" t="s">
        <v>48</v>
      </c>
      <c r="H287" s="43">
        <v>4</v>
      </c>
      <c r="I287" s="66">
        <v>4</v>
      </c>
      <c r="J287" s="67">
        <v>2969.04</v>
      </c>
      <c r="K287" s="67">
        <v>2728.04</v>
      </c>
      <c r="L287" s="67">
        <v>0</v>
      </c>
      <c r="M287" s="68">
        <v>74</v>
      </c>
      <c r="N287" s="30">
        <f>'Приложение №2'!E287</f>
        <v>5883992.24</v>
      </c>
      <c r="O287" s="63">
        <v>0</v>
      </c>
      <c r="P287" s="63">
        <f t="shared" si="54"/>
        <v>2349742.79</v>
      </c>
      <c r="Q287" s="63">
        <v>0</v>
      </c>
      <c r="R287" s="63">
        <v>182124.62</v>
      </c>
      <c r="S287" s="30">
        <v>3352124.83</v>
      </c>
      <c r="T287" s="63">
        <v>0</v>
      </c>
      <c r="U287" s="63">
        <f t="shared" si="51"/>
        <v>2156.85702555681</v>
      </c>
      <c r="V287" s="63">
        <f t="shared" si="52"/>
        <v>2156.85702555681</v>
      </c>
      <c r="W287" s="85">
        <v>2017</v>
      </c>
    </row>
    <row r="288" spans="1:23" s="12" customFormat="1" ht="18.75" customHeight="1">
      <c r="A288" s="43">
        <f t="shared" si="53"/>
        <v>16</v>
      </c>
      <c r="B288" s="43">
        <f t="shared" si="53"/>
        <v>11</v>
      </c>
      <c r="C288" s="44" t="s">
        <v>54</v>
      </c>
      <c r="D288" s="44" t="s">
        <v>67</v>
      </c>
      <c r="E288" s="43">
        <v>1990</v>
      </c>
      <c r="F288" s="43" t="s">
        <v>184</v>
      </c>
      <c r="G288" s="65" t="s">
        <v>48</v>
      </c>
      <c r="H288" s="43">
        <v>4</v>
      </c>
      <c r="I288" s="66">
        <v>2</v>
      </c>
      <c r="J288" s="67">
        <v>2192.6</v>
      </c>
      <c r="K288" s="67">
        <v>1968.4</v>
      </c>
      <c r="L288" s="67">
        <v>0</v>
      </c>
      <c r="M288" s="68">
        <v>86</v>
      </c>
      <c r="N288" s="30">
        <f>'Приложение №2'!E288</f>
        <v>6468850.260000001</v>
      </c>
      <c r="O288" s="63">
        <v>0</v>
      </c>
      <c r="P288" s="63">
        <f t="shared" si="54"/>
        <v>4041468.7100000004</v>
      </c>
      <c r="Q288" s="63">
        <v>0</v>
      </c>
      <c r="R288" s="63">
        <v>162779.95</v>
      </c>
      <c r="S288" s="30">
        <v>2264601.6</v>
      </c>
      <c r="T288" s="63">
        <v>0</v>
      </c>
      <c r="U288" s="63">
        <f t="shared" si="51"/>
        <v>3286.3494513310307</v>
      </c>
      <c r="V288" s="63">
        <f t="shared" si="52"/>
        <v>3286.3494513310307</v>
      </c>
      <c r="W288" s="85">
        <v>2017</v>
      </c>
    </row>
    <row r="289" spans="1:23" s="12" customFormat="1" ht="18.75" customHeight="1">
      <c r="A289" s="43">
        <f t="shared" si="53"/>
        <v>17</v>
      </c>
      <c r="B289" s="43">
        <f t="shared" si="53"/>
        <v>12</v>
      </c>
      <c r="C289" s="44" t="s">
        <v>54</v>
      </c>
      <c r="D289" s="44" t="s">
        <v>68</v>
      </c>
      <c r="E289" s="43">
        <v>1974</v>
      </c>
      <c r="F289" s="43" t="s">
        <v>184</v>
      </c>
      <c r="G289" s="65" t="s">
        <v>48</v>
      </c>
      <c r="H289" s="43">
        <v>5</v>
      </c>
      <c r="I289" s="66">
        <v>6</v>
      </c>
      <c r="J289" s="67">
        <v>3977</v>
      </c>
      <c r="K289" s="67">
        <v>3639.8</v>
      </c>
      <c r="L289" s="67">
        <v>0</v>
      </c>
      <c r="M289" s="68">
        <v>139</v>
      </c>
      <c r="N289" s="30">
        <f>'Приложение №2'!E289</f>
        <v>19882383.22</v>
      </c>
      <c r="O289" s="63">
        <v>0</v>
      </c>
      <c r="P289" s="63">
        <f t="shared" si="54"/>
        <v>16285205.492533857</v>
      </c>
      <c r="Q289" s="63">
        <v>0</v>
      </c>
      <c r="R289" s="63">
        <v>171298.94</v>
      </c>
      <c r="S289" s="30">
        <v>3425878.78746614</v>
      </c>
      <c r="T289" s="63">
        <v>0</v>
      </c>
      <c r="U289" s="63">
        <f t="shared" si="51"/>
        <v>5462.4933293038075</v>
      </c>
      <c r="V289" s="63">
        <f t="shared" si="52"/>
        <v>5462.4933293038075</v>
      </c>
      <c r="W289" s="85">
        <v>2017</v>
      </c>
    </row>
    <row r="290" spans="1:23" s="12" customFormat="1" ht="18.75" customHeight="1">
      <c r="A290" s="43">
        <f t="shared" si="53"/>
        <v>18</v>
      </c>
      <c r="B290" s="43">
        <f t="shared" si="53"/>
        <v>13</v>
      </c>
      <c r="C290" s="44" t="s">
        <v>54</v>
      </c>
      <c r="D290" s="44" t="s">
        <v>69</v>
      </c>
      <c r="E290" s="43">
        <v>1971</v>
      </c>
      <c r="F290" s="43" t="s">
        <v>184</v>
      </c>
      <c r="G290" s="65" t="s">
        <v>48</v>
      </c>
      <c r="H290" s="43">
        <v>5</v>
      </c>
      <c r="I290" s="66">
        <v>4</v>
      </c>
      <c r="J290" s="67">
        <v>2970.7</v>
      </c>
      <c r="K290" s="67">
        <v>2721.5</v>
      </c>
      <c r="L290" s="67">
        <v>0</v>
      </c>
      <c r="M290" s="68">
        <v>93</v>
      </c>
      <c r="N290" s="30">
        <f>'Приложение №2'!E290</f>
        <v>10594155.02</v>
      </c>
      <c r="O290" s="63">
        <v>0</v>
      </c>
      <c r="P290" s="63">
        <f t="shared" si="54"/>
        <v>8688582.175254542</v>
      </c>
      <c r="Q290" s="63">
        <v>0</v>
      </c>
      <c r="R290" s="63">
        <v>90999.03</v>
      </c>
      <c r="S290" s="30">
        <v>1814573.814745458</v>
      </c>
      <c r="T290" s="63">
        <v>0</v>
      </c>
      <c r="U290" s="63">
        <f t="shared" si="51"/>
        <v>3892.7631894176006</v>
      </c>
      <c r="V290" s="63">
        <f t="shared" si="52"/>
        <v>3892.7631894176006</v>
      </c>
      <c r="W290" s="85">
        <v>2017</v>
      </c>
    </row>
    <row r="291" spans="1:23" s="12" customFormat="1" ht="18.75" customHeight="1">
      <c r="A291" s="43">
        <f t="shared" si="53"/>
        <v>19</v>
      </c>
      <c r="B291" s="43">
        <f t="shared" si="53"/>
        <v>14</v>
      </c>
      <c r="C291" s="44" t="s">
        <v>54</v>
      </c>
      <c r="D291" s="44" t="s">
        <v>70</v>
      </c>
      <c r="E291" s="43">
        <v>1973</v>
      </c>
      <c r="F291" s="43" t="s">
        <v>184</v>
      </c>
      <c r="G291" s="65" t="s">
        <v>48</v>
      </c>
      <c r="H291" s="43">
        <v>4</v>
      </c>
      <c r="I291" s="66">
        <v>4</v>
      </c>
      <c r="J291" s="67">
        <v>2905.3</v>
      </c>
      <c r="K291" s="67">
        <v>2671.9</v>
      </c>
      <c r="L291" s="67">
        <v>0</v>
      </c>
      <c r="M291" s="68">
        <v>109</v>
      </c>
      <c r="N291" s="30">
        <f>'Приложение №2'!E291</f>
        <v>9346679.71</v>
      </c>
      <c r="O291" s="63">
        <v>0</v>
      </c>
      <c r="P291" s="63">
        <f t="shared" si="54"/>
        <v>8774673.010000002</v>
      </c>
      <c r="Q291" s="63">
        <v>0</v>
      </c>
      <c r="R291" s="63">
        <v>52000.61</v>
      </c>
      <c r="S291" s="30">
        <v>520006.09</v>
      </c>
      <c r="T291" s="63">
        <v>0</v>
      </c>
      <c r="U291" s="63">
        <f t="shared" si="51"/>
        <v>3498.13979190838</v>
      </c>
      <c r="V291" s="63">
        <f t="shared" si="52"/>
        <v>3498.13979190838</v>
      </c>
      <c r="W291" s="85">
        <v>2017</v>
      </c>
    </row>
    <row r="292" spans="1:23" s="12" customFormat="1" ht="18.75" customHeight="1">
      <c r="A292" s="43">
        <f t="shared" si="53"/>
        <v>20</v>
      </c>
      <c r="B292" s="43">
        <f t="shared" si="53"/>
        <v>15</v>
      </c>
      <c r="C292" s="44" t="s">
        <v>54</v>
      </c>
      <c r="D292" s="44" t="s">
        <v>71</v>
      </c>
      <c r="E292" s="43">
        <v>1974</v>
      </c>
      <c r="F292" s="43" t="s">
        <v>184</v>
      </c>
      <c r="G292" s="65" t="s">
        <v>48</v>
      </c>
      <c r="H292" s="43">
        <v>4</v>
      </c>
      <c r="I292" s="66">
        <v>4</v>
      </c>
      <c r="J292" s="67">
        <v>3691.59</v>
      </c>
      <c r="K292" s="67">
        <v>3389.2</v>
      </c>
      <c r="L292" s="67">
        <v>0</v>
      </c>
      <c r="M292" s="68">
        <v>138</v>
      </c>
      <c r="N292" s="30">
        <f>'Приложение №2'!E292</f>
        <v>13953962.080000002</v>
      </c>
      <c r="O292" s="63">
        <v>0</v>
      </c>
      <c r="P292" s="63">
        <f t="shared" si="54"/>
        <v>9823260.330000002</v>
      </c>
      <c r="Q292" s="63">
        <v>0</v>
      </c>
      <c r="R292" s="63">
        <v>256525.75</v>
      </c>
      <c r="S292" s="30">
        <v>3874176</v>
      </c>
      <c r="T292" s="63">
        <v>0</v>
      </c>
      <c r="U292" s="63">
        <f t="shared" si="51"/>
        <v>4117.184609937449</v>
      </c>
      <c r="V292" s="63">
        <f t="shared" si="52"/>
        <v>4117.184609937449</v>
      </c>
      <c r="W292" s="85">
        <v>2017</v>
      </c>
    </row>
    <row r="293" spans="1:23" s="12" customFormat="1" ht="18.75" customHeight="1">
      <c r="A293" s="43">
        <f t="shared" si="53"/>
        <v>21</v>
      </c>
      <c r="B293" s="43">
        <f t="shared" si="53"/>
        <v>16</v>
      </c>
      <c r="C293" s="44" t="s">
        <v>54</v>
      </c>
      <c r="D293" s="44" t="s">
        <v>72</v>
      </c>
      <c r="E293" s="43">
        <v>1974</v>
      </c>
      <c r="F293" s="43" t="s">
        <v>184</v>
      </c>
      <c r="G293" s="65" t="s">
        <v>48</v>
      </c>
      <c r="H293" s="43">
        <v>5</v>
      </c>
      <c r="I293" s="66">
        <v>4</v>
      </c>
      <c r="J293" s="67">
        <v>3775.3</v>
      </c>
      <c r="K293" s="67">
        <v>3448.9</v>
      </c>
      <c r="L293" s="67">
        <v>0</v>
      </c>
      <c r="M293" s="68">
        <v>129</v>
      </c>
      <c r="N293" s="30">
        <f>'Приложение №2'!E293</f>
        <v>6054120.489999999</v>
      </c>
      <c r="O293" s="63">
        <v>0</v>
      </c>
      <c r="P293" s="63">
        <f t="shared" si="54"/>
        <v>1730791.9959999989</v>
      </c>
      <c r="Q293" s="63">
        <v>0</v>
      </c>
      <c r="R293" s="63">
        <v>273113.07</v>
      </c>
      <c r="S293" s="30">
        <v>4050215.424</v>
      </c>
      <c r="T293" s="63">
        <v>0</v>
      </c>
      <c r="U293" s="63">
        <f t="shared" si="51"/>
        <v>1755.3772188233927</v>
      </c>
      <c r="V293" s="63">
        <f t="shared" si="52"/>
        <v>1755.3772188233927</v>
      </c>
      <c r="W293" s="85">
        <v>2017</v>
      </c>
    </row>
    <row r="294" spans="1:23" s="12" customFormat="1" ht="18.75" customHeight="1">
      <c r="A294" s="43">
        <f t="shared" si="53"/>
        <v>22</v>
      </c>
      <c r="B294" s="43">
        <f t="shared" si="53"/>
        <v>17</v>
      </c>
      <c r="C294" s="44" t="s">
        <v>54</v>
      </c>
      <c r="D294" s="44" t="s">
        <v>73</v>
      </c>
      <c r="E294" s="43">
        <v>1974</v>
      </c>
      <c r="F294" s="43" t="s">
        <v>184</v>
      </c>
      <c r="G294" s="65" t="s">
        <v>48</v>
      </c>
      <c r="H294" s="43">
        <v>4</v>
      </c>
      <c r="I294" s="66">
        <v>4</v>
      </c>
      <c r="J294" s="67">
        <v>2630.5</v>
      </c>
      <c r="K294" s="67">
        <v>2407.5</v>
      </c>
      <c r="L294" s="67">
        <v>0</v>
      </c>
      <c r="M294" s="68">
        <v>122</v>
      </c>
      <c r="N294" s="30">
        <f>'Приложение №2'!E294</f>
        <v>2655898.48</v>
      </c>
      <c r="O294" s="63">
        <v>0</v>
      </c>
      <c r="P294" s="63">
        <f t="shared" si="54"/>
        <v>820810.52</v>
      </c>
      <c r="Q294" s="63">
        <v>0</v>
      </c>
      <c r="R294" s="63">
        <v>213752.17</v>
      </c>
      <c r="S294" s="30">
        <v>1621335.79</v>
      </c>
      <c r="T294" s="63">
        <v>0</v>
      </c>
      <c r="U294" s="63">
        <f t="shared" si="51"/>
        <v>1103.1769387331256</v>
      </c>
      <c r="V294" s="63">
        <f t="shared" si="52"/>
        <v>1103.1769387331256</v>
      </c>
      <c r="W294" s="85">
        <v>2017</v>
      </c>
    </row>
    <row r="295" spans="1:23" s="12" customFormat="1" ht="18.75" customHeight="1">
      <c r="A295" s="43">
        <f>A294+1</f>
        <v>23</v>
      </c>
      <c r="B295" s="43">
        <f>B294+1</f>
        <v>18</v>
      </c>
      <c r="C295" s="44" t="s">
        <v>54</v>
      </c>
      <c r="D295" s="44" t="s">
        <v>74</v>
      </c>
      <c r="E295" s="43">
        <v>1968</v>
      </c>
      <c r="F295" s="43" t="s">
        <v>184</v>
      </c>
      <c r="G295" s="65" t="s">
        <v>48</v>
      </c>
      <c r="H295" s="43">
        <v>5</v>
      </c>
      <c r="I295" s="66">
        <v>5</v>
      </c>
      <c r="J295" s="67">
        <v>2769.2</v>
      </c>
      <c r="K295" s="67">
        <v>2524.8</v>
      </c>
      <c r="L295" s="67">
        <v>0</v>
      </c>
      <c r="M295" s="68">
        <v>128</v>
      </c>
      <c r="N295" s="30">
        <f>'Приложение №2'!E295</f>
        <v>9907912.379999999</v>
      </c>
      <c r="O295" s="63">
        <v>0</v>
      </c>
      <c r="P295" s="63">
        <f t="shared" si="54"/>
        <v>5463700.385999999</v>
      </c>
      <c r="Q295" s="63">
        <v>0</v>
      </c>
      <c r="R295" s="63">
        <v>186452.25</v>
      </c>
      <c r="S295" s="30">
        <v>4257759.744</v>
      </c>
      <c r="T295" s="63">
        <v>0</v>
      </c>
      <c r="U295" s="63">
        <f t="shared" si="51"/>
        <v>3924.2365256653984</v>
      </c>
      <c r="V295" s="63">
        <f t="shared" si="52"/>
        <v>3924.2365256653984</v>
      </c>
      <c r="W295" s="85">
        <v>2017</v>
      </c>
    </row>
    <row r="296" spans="1:23" s="12" customFormat="1" ht="18.75" customHeight="1">
      <c r="A296" s="43">
        <f>A295+1</f>
        <v>24</v>
      </c>
      <c r="B296" s="43">
        <f>B295+1</f>
        <v>19</v>
      </c>
      <c r="C296" s="44" t="s">
        <v>54</v>
      </c>
      <c r="D296" s="44" t="s">
        <v>75</v>
      </c>
      <c r="E296" s="43">
        <v>1973</v>
      </c>
      <c r="F296" s="43" t="s">
        <v>184</v>
      </c>
      <c r="G296" s="65" t="s">
        <v>48</v>
      </c>
      <c r="H296" s="43">
        <v>4</v>
      </c>
      <c r="I296" s="66">
        <v>4</v>
      </c>
      <c r="J296" s="67">
        <v>2965.1</v>
      </c>
      <c r="K296" s="67">
        <v>2722.2</v>
      </c>
      <c r="L296" s="67">
        <v>0</v>
      </c>
      <c r="M296" s="68">
        <v>112</v>
      </c>
      <c r="N296" s="30">
        <f>'Приложение №2'!E296</f>
        <v>9406141.4</v>
      </c>
      <c r="O296" s="63">
        <v>0</v>
      </c>
      <c r="P296" s="63">
        <f t="shared" si="54"/>
        <v>5994321.708000001</v>
      </c>
      <c r="Q296" s="63">
        <v>0</v>
      </c>
      <c r="R296" s="63">
        <v>221682.86</v>
      </c>
      <c r="S296" s="30">
        <v>3190136.832</v>
      </c>
      <c r="T296" s="63">
        <v>0</v>
      </c>
      <c r="U296" s="63">
        <f t="shared" si="51"/>
        <v>3455.3454558812728</v>
      </c>
      <c r="V296" s="63">
        <f t="shared" si="52"/>
        <v>3455.3454558812728</v>
      </c>
      <c r="W296" s="85">
        <v>2017</v>
      </c>
    </row>
    <row r="297" spans="1:23" s="12" customFormat="1" ht="18.75" customHeight="1">
      <c r="A297" s="43"/>
      <c r="B297" s="121" t="s">
        <v>52</v>
      </c>
      <c r="C297" s="121"/>
      <c r="D297" s="121"/>
      <c r="E297" s="59"/>
      <c r="F297" s="59"/>
      <c r="G297" s="59"/>
      <c r="H297" s="59"/>
      <c r="I297" s="60">
        <f aca="true" t="shared" si="55" ref="I297:T297">SUM(I278:I296)</f>
        <v>73</v>
      </c>
      <c r="J297" s="61">
        <f t="shared" si="55"/>
        <v>59663.43</v>
      </c>
      <c r="K297" s="61">
        <f t="shared" si="55"/>
        <v>53962.64</v>
      </c>
      <c r="L297" s="61">
        <f t="shared" si="55"/>
        <v>0</v>
      </c>
      <c r="M297" s="62">
        <f t="shared" si="55"/>
        <v>2229</v>
      </c>
      <c r="N297" s="69">
        <f t="shared" si="55"/>
        <v>135949364.01999998</v>
      </c>
      <c r="O297" s="69">
        <f t="shared" si="55"/>
        <v>0</v>
      </c>
      <c r="P297" s="69">
        <f t="shared" si="55"/>
        <v>88365542.91578838</v>
      </c>
      <c r="Q297" s="69">
        <f t="shared" si="55"/>
        <v>0</v>
      </c>
      <c r="R297" s="69">
        <f t="shared" si="55"/>
        <v>3488848.5299999993</v>
      </c>
      <c r="S297" s="69">
        <f t="shared" si="55"/>
        <v>44094972.574211605</v>
      </c>
      <c r="T297" s="69">
        <f t="shared" si="55"/>
        <v>0</v>
      </c>
      <c r="U297" s="70"/>
      <c r="V297" s="70"/>
      <c r="W297" s="91"/>
    </row>
    <row r="298" spans="1:23" s="12" customFormat="1" ht="18.75" customHeight="1">
      <c r="A298" s="43"/>
      <c r="B298" s="121" t="s">
        <v>76</v>
      </c>
      <c r="C298" s="121"/>
      <c r="D298" s="121"/>
      <c r="E298" s="59"/>
      <c r="F298" s="59"/>
      <c r="G298" s="59"/>
      <c r="H298" s="59"/>
      <c r="I298" s="60"/>
      <c r="J298" s="61"/>
      <c r="K298" s="61"/>
      <c r="L298" s="61"/>
      <c r="M298" s="62"/>
      <c r="N298" s="63"/>
      <c r="O298" s="63"/>
      <c r="P298" s="63"/>
      <c r="Q298" s="63"/>
      <c r="R298" s="63"/>
      <c r="S298" s="63"/>
      <c r="T298" s="64"/>
      <c r="U298" s="64"/>
      <c r="V298" s="64"/>
      <c r="W298" s="90"/>
    </row>
    <row r="299" spans="1:23" s="12" customFormat="1" ht="18.75" customHeight="1">
      <c r="A299" s="43">
        <f>A296+1</f>
        <v>25</v>
      </c>
      <c r="B299" s="43">
        <v>1</v>
      </c>
      <c r="C299" s="44" t="s">
        <v>77</v>
      </c>
      <c r="D299" s="44" t="s">
        <v>663</v>
      </c>
      <c r="E299" s="43">
        <v>1974</v>
      </c>
      <c r="F299" s="43" t="s">
        <v>184</v>
      </c>
      <c r="G299" s="65" t="s">
        <v>48</v>
      </c>
      <c r="H299" s="43">
        <v>4</v>
      </c>
      <c r="I299" s="66">
        <v>4</v>
      </c>
      <c r="J299" s="67">
        <v>2196.2</v>
      </c>
      <c r="K299" s="67">
        <v>2026.5</v>
      </c>
      <c r="L299" s="67">
        <v>0</v>
      </c>
      <c r="M299" s="68">
        <v>91</v>
      </c>
      <c r="N299" s="30">
        <f>'Приложение №2'!E299</f>
        <v>3084014.52</v>
      </c>
      <c r="O299" s="63">
        <v>0</v>
      </c>
      <c r="P299" s="63">
        <f>N299-R299-S299</f>
        <v>2417129.68</v>
      </c>
      <c r="Q299" s="63">
        <v>0</v>
      </c>
      <c r="R299" s="63">
        <v>173235.99</v>
      </c>
      <c r="S299" s="63">
        <v>493648.8500000001</v>
      </c>
      <c r="T299" s="63">
        <v>0</v>
      </c>
      <c r="U299" s="63">
        <f>N299/(K299+L299)</f>
        <v>1521.8428423390083</v>
      </c>
      <c r="V299" s="63">
        <f>N299/(K299+L299)</f>
        <v>1521.8428423390083</v>
      </c>
      <c r="W299" s="85">
        <v>2017</v>
      </c>
    </row>
    <row r="300" spans="1:23" s="12" customFormat="1" ht="18.75" customHeight="1">
      <c r="A300" s="43">
        <f>A299+1</f>
        <v>26</v>
      </c>
      <c r="B300" s="43">
        <v>2</v>
      </c>
      <c r="C300" s="44" t="s">
        <v>77</v>
      </c>
      <c r="D300" s="44" t="s">
        <v>664</v>
      </c>
      <c r="E300" s="43">
        <v>1972</v>
      </c>
      <c r="F300" s="43" t="s">
        <v>184</v>
      </c>
      <c r="G300" s="65" t="s">
        <v>48</v>
      </c>
      <c r="H300" s="43">
        <v>4</v>
      </c>
      <c r="I300" s="66">
        <v>4</v>
      </c>
      <c r="J300" s="67">
        <v>2924</v>
      </c>
      <c r="K300" s="67">
        <v>2703.2</v>
      </c>
      <c r="L300" s="67">
        <v>0</v>
      </c>
      <c r="M300" s="68">
        <v>125</v>
      </c>
      <c r="N300" s="30">
        <f>'Приложение №2'!E300</f>
        <v>13035577.61</v>
      </c>
      <c r="O300" s="63">
        <v>0</v>
      </c>
      <c r="P300" s="63">
        <f>N300-R300-S300</f>
        <v>9680267.59</v>
      </c>
      <c r="Q300" s="63">
        <v>0</v>
      </c>
      <c r="R300" s="63">
        <v>246292.42</v>
      </c>
      <c r="S300" s="63">
        <v>3109017.6</v>
      </c>
      <c r="T300" s="63">
        <v>0</v>
      </c>
      <c r="U300" s="63">
        <f>N300/(K300+L300)</f>
        <v>4822.276416839301</v>
      </c>
      <c r="V300" s="63">
        <f>N300/(K300+L300)</f>
        <v>4822.276416839301</v>
      </c>
      <c r="W300" s="85">
        <v>2017</v>
      </c>
    </row>
    <row r="301" spans="1:23" s="12" customFormat="1" ht="18.75" customHeight="1">
      <c r="A301" s="43">
        <f>A300+1</f>
        <v>27</v>
      </c>
      <c r="B301" s="43">
        <v>3</v>
      </c>
      <c r="C301" s="44" t="s">
        <v>77</v>
      </c>
      <c r="D301" s="44" t="s">
        <v>665</v>
      </c>
      <c r="E301" s="43">
        <v>1971</v>
      </c>
      <c r="F301" s="43" t="s">
        <v>184</v>
      </c>
      <c r="G301" s="65" t="s">
        <v>48</v>
      </c>
      <c r="H301" s="43">
        <v>4</v>
      </c>
      <c r="I301" s="66">
        <v>4</v>
      </c>
      <c r="J301" s="67">
        <v>2851.3</v>
      </c>
      <c r="K301" s="67">
        <v>2630.5</v>
      </c>
      <c r="L301" s="67">
        <v>0</v>
      </c>
      <c r="M301" s="68">
        <v>115</v>
      </c>
      <c r="N301" s="30">
        <f>'Приложение №2'!E301</f>
        <v>15187497.23</v>
      </c>
      <c r="O301" s="63">
        <v>0</v>
      </c>
      <c r="P301" s="63">
        <f>N301-R301-S301</f>
        <v>11918364.92</v>
      </c>
      <c r="Q301" s="63">
        <v>0</v>
      </c>
      <c r="R301" s="63">
        <v>239141.91</v>
      </c>
      <c r="S301" s="63">
        <v>3029990.4</v>
      </c>
      <c r="T301" s="63">
        <v>0</v>
      </c>
      <c r="U301" s="63">
        <f>N301/(K301+L301)</f>
        <v>5773.616130013305</v>
      </c>
      <c r="V301" s="63">
        <f>N301/(K301+L301)</f>
        <v>5773.616130013305</v>
      </c>
      <c r="W301" s="85">
        <v>2017</v>
      </c>
    </row>
    <row r="302" spans="1:23" s="12" customFormat="1" ht="18.75" customHeight="1">
      <c r="A302" s="43"/>
      <c r="B302" s="121" t="s">
        <v>52</v>
      </c>
      <c r="C302" s="121"/>
      <c r="D302" s="121"/>
      <c r="E302" s="59"/>
      <c r="F302" s="59"/>
      <c r="G302" s="59"/>
      <c r="H302" s="59"/>
      <c r="I302" s="60">
        <f aca="true" t="shared" si="56" ref="I302:T302">SUM(I299:I301)</f>
        <v>12</v>
      </c>
      <c r="J302" s="61">
        <f t="shared" si="56"/>
        <v>7971.5</v>
      </c>
      <c r="K302" s="61">
        <f t="shared" si="56"/>
        <v>7360.2</v>
      </c>
      <c r="L302" s="61">
        <f t="shared" si="56"/>
        <v>0</v>
      </c>
      <c r="M302" s="62">
        <f t="shared" si="56"/>
        <v>331</v>
      </c>
      <c r="N302" s="69">
        <f t="shared" si="56"/>
        <v>31307089.36</v>
      </c>
      <c r="O302" s="69">
        <f t="shared" si="56"/>
        <v>0</v>
      </c>
      <c r="P302" s="69">
        <f t="shared" si="56"/>
        <v>24015762.189999998</v>
      </c>
      <c r="Q302" s="69">
        <f t="shared" si="56"/>
        <v>0</v>
      </c>
      <c r="R302" s="69">
        <f t="shared" si="56"/>
        <v>658670.3200000001</v>
      </c>
      <c r="S302" s="69">
        <f t="shared" si="56"/>
        <v>6632656.85</v>
      </c>
      <c r="T302" s="69">
        <f t="shared" si="56"/>
        <v>0</v>
      </c>
      <c r="U302" s="70"/>
      <c r="V302" s="70"/>
      <c r="W302" s="91"/>
    </row>
    <row r="303" spans="1:23" s="12" customFormat="1" ht="18.75" customHeight="1">
      <c r="A303" s="43"/>
      <c r="B303" s="121" t="s">
        <v>78</v>
      </c>
      <c r="C303" s="121"/>
      <c r="D303" s="121"/>
      <c r="E303" s="59"/>
      <c r="F303" s="59"/>
      <c r="G303" s="59"/>
      <c r="H303" s="59"/>
      <c r="I303" s="60"/>
      <c r="J303" s="61"/>
      <c r="K303" s="61"/>
      <c r="L303" s="61"/>
      <c r="M303" s="62"/>
      <c r="N303" s="63"/>
      <c r="O303" s="63"/>
      <c r="P303" s="63"/>
      <c r="Q303" s="63"/>
      <c r="R303" s="63"/>
      <c r="S303" s="63"/>
      <c r="T303" s="64"/>
      <c r="U303" s="64"/>
      <c r="V303" s="64"/>
      <c r="W303" s="90"/>
    </row>
    <row r="304" spans="1:23" s="12" customFormat="1" ht="18.75" customHeight="1">
      <c r="A304" s="43">
        <f>A301+1</f>
        <v>28</v>
      </c>
      <c r="B304" s="43">
        <v>1</v>
      </c>
      <c r="C304" s="44" t="s">
        <v>79</v>
      </c>
      <c r="D304" s="44" t="s">
        <v>80</v>
      </c>
      <c r="E304" s="43">
        <v>1964</v>
      </c>
      <c r="F304" s="43" t="s">
        <v>184</v>
      </c>
      <c r="G304" s="65" t="s">
        <v>48</v>
      </c>
      <c r="H304" s="43">
        <v>3</v>
      </c>
      <c r="I304" s="66">
        <v>3</v>
      </c>
      <c r="J304" s="67">
        <v>977.7</v>
      </c>
      <c r="K304" s="67">
        <v>821.5</v>
      </c>
      <c r="L304" s="67">
        <v>156.2</v>
      </c>
      <c r="M304" s="68">
        <v>40</v>
      </c>
      <c r="N304" s="30">
        <f>'Приложение №2'!E304</f>
        <v>4724674.41</v>
      </c>
      <c r="O304" s="63">
        <v>0</v>
      </c>
      <c r="P304" s="63">
        <f>N304-R304-S304</f>
        <v>3570885.3000000003</v>
      </c>
      <c r="Q304" s="63">
        <v>0</v>
      </c>
      <c r="R304" s="63">
        <v>50449.59</v>
      </c>
      <c r="S304" s="63">
        <v>1103339.52</v>
      </c>
      <c r="T304" s="63">
        <v>0</v>
      </c>
      <c r="U304" s="63">
        <f>N304/(K304+L304)</f>
        <v>4832.437772322798</v>
      </c>
      <c r="V304" s="63">
        <f>N304/(K304+L304)</f>
        <v>4832.437772322798</v>
      </c>
      <c r="W304" s="85">
        <v>2017</v>
      </c>
    </row>
    <row r="305" spans="1:23" s="12" customFormat="1" ht="18.75" customHeight="1">
      <c r="A305" s="43">
        <f>A304+1</f>
        <v>29</v>
      </c>
      <c r="B305" s="43">
        <v>2</v>
      </c>
      <c r="C305" s="44" t="s">
        <v>79</v>
      </c>
      <c r="D305" s="44" t="s">
        <v>81</v>
      </c>
      <c r="E305" s="43">
        <v>1973</v>
      </c>
      <c r="F305" s="43" t="s">
        <v>184</v>
      </c>
      <c r="G305" s="65" t="s">
        <v>48</v>
      </c>
      <c r="H305" s="43">
        <v>4</v>
      </c>
      <c r="I305" s="66">
        <v>3</v>
      </c>
      <c r="J305" s="67">
        <v>1399</v>
      </c>
      <c r="K305" s="67">
        <v>1081.3</v>
      </c>
      <c r="L305" s="67">
        <v>317.7</v>
      </c>
      <c r="M305" s="68">
        <v>41</v>
      </c>
      <c r="N305" s="30">
        <f>'Приложение №2'!E305</f>
        <v>7686323.44</v>
      </c>
      <c r="O305" s="63">
        <v>0</v>
      </c>
      <c r="P305" s="63">
        <f>N305-R305-S305</f>
        <v>5982625.84</v>
      </c>
      <c r="Q305" s="63">
        <v>0</v>
      </c>
      <c r="R305" s="63">
        <v>82672.32</v>
      </c>
      <c r="S305" s="63">
        <v>1621025.28</v>
      </c>
      <c r="T305" s="63">
        <v>0</v>
      </c>
      <c r="U305" s="63">
        <f>N305/(K305+L305)</f>
        <v>5494.155425303788</v>
      </c>
      <c r="V305" s="63">
        <f>N305/(K305+L305)</f>
        <v>5494.155425303788</v>
      </c>
      <c r="W305" s="85">
        <v>2017</v>
      </c>
    </row>
    <row r="306" spans="1:23" s="12" customFormat="1" ht="18.75" customHeight="1">
      <c r="A306" s="43"/>
      <c r="B306" s="121" t="s">
        <v>52</v>
      </c>
      <c r="C306" s="121"/>
      <c r="D306" s="121"/>
      <c r="E306" s="59"/>
      <c r="F306" s="59"/>
      <c r="G306" s="59"/>
      <c r="H306" s="59"/>
      <c r="I306" s="60">
        <f aca="true" t="shared" si="57" ref="I306:T306">SUM(I304:I305)</f>
        <v>6</v>
      </c>
      <c r="J306" s="61">
        <f t="shared" si="57"/>
        <v>2376.7</v>
      </c>
      <c r="K306" s="61">
        <f t="shared" si="57"/>
        <v>1902.8</v>
      </c>
      <c r="L306" s="61">
        <f t="shared" si="57"/>
        <v>473.9</v>
      </c>
      <c r="M306" s="62">
        <f t="shared" si="57"/>
        <v>81</v>
      </c>
      <c r="N306" s="69">
        <f t="shared" si="57"/>
        <v>12410997.850000001</v>
      </c>
      <c r="O306" s="69">
        <f t="shared" si="57"/>
        <v>0</v>
      </c>
      <c r="P306" s="69">
        <f t="shared" si="57"/>
        <v>9553511.14</v>
      </c>
      <c r="Q306" s="69">
        <f t="shared" si="57"/>
        <v>0</v>
      </c>
      <c r="R306" s="69">
        <f t="shared" si="57"/>
        <v>133121.91</v>
      </c>
      <c r="S306" s="69">
        <f t="shared" si="57"/>
        <v>2724364.8</v>
      </c>
      <c r="T306" s="70">
        <f t="shared" si="57"/>
        <v>0</v>
      </c>
      <c r="U306" s="70"/>
      <c r="V306" s="70"/>
      <c r="W306" s="91"/>
    </row>
    <row r="307" spans="1:23" s="12" customFormat="1" ht="18.75" customHeight="1">
      <c r="A307" s="43"/>
      <c r="B307" s="121" t="s">
        <v>82</v>
      </c>
      <c r="C307" s="121"/>
      <c r="D307" s="121"/>
      <c r="E307" s="59"/>
      <c r="F307" s="59"/>
      <c r="G307" s="59"/>
      <c r="H307" s="59"/>
      <c r="I307" s="60"/>
      <c r="J307" s="61"/>
      <c r="K307" s="61"/>
      <c r="L307" s="61"/>
      <c r="M307" s="62"/>
      <c r="N307" s="63"/>
      <c r="O307" s="63"/>
      <c r="P307" s="63"/>
      <c r="Q307" s="63"/>
      <c r="R307" s="63"/>
      <c r="S307" s="63"/>
      <c r="T307" s="64"/>
      <c r="U307" s="64"/>
      <c r="V307" s="64"/>
      <c r="W307" s="90"/>
    </row>
    <row r="308" spans="1:23" s="12" customFormat="1" ht="18.75" customHeight="1">
      <c r="A308" s="43">
        <f>A305+1</f>
        <v>30</v>
      </c>
      <c r="B308" s="43">
        <v>1</v>
      </c>
      <c r="C308" s="44" t="s">
        <v>83</v>
      </c>
      <c r="D308" s="44" t="s">
        <v>666</v>
      </c>
      <c r="E308" s="43">
        <v>1987</v>
      </c>
      <c r="F308" s="43" t="s">
        <v>184</v>
      </c>
      <c r="G308" s="65" t="s">
        <v>48</v>
      </c>
      <c r="H308" s="43">
        <v>5</v>
      </c>
      <c r="I308" s="66">
        <v>5</v>
      </c>
      <c r="J308" s="29">
        <v>5624.4</v>
      </c>
      <c r="K308" s="29">
        <v>5138.4</v>
      </c>
      <c r="L308" s="29">
        <v>486</v>
      </c>
      <c r="M308" s="28">
        <v>197</v>
      </c>
      <c r="N308" s="30">
        <f>'Приложение №2'!E308</f>
        <v>9539274.45</v>
      </c>
      <c r="O308" s="63">
        <v>0</v>
      </c>
      <c r="P308" s="63">
        <f>N308-R308-S308</f>
        <v>2616495.947999999</v>
      </c>
      <c r="Q308" s="63">
        <v>0</v>
      </c>
      <c r="R308" s="63">
        <v>493401.99</v>
      </c>
      <c r="S308" s="63">
        <v>6429376.512</v>
      </c>
      <c r="T308" s="63">
        <v>0</v>
      </c>
      <c r="U308" s="63">
        <f>N308/(K308+L308)</f>
        <v>1696.0519255387242</v>
      </c>
      <c r="V308" s="63">
        <f>N308/(K308+L308)</f>
        <v>1696.0519255387242</v>
      </c>
      <c r="W308" s="85">
        <v>2017</v>
      </c>
    </row>
    <row r="309" spans="1:23" s="12" customFormat="1" ht="18.75" customHeight="1">
      <c r="A309" s="43">
        <f aca="true" t="shared" si="58" ref="A309:B311">A308+1</f>
        <v>31</v>
      </c>
      <c r="B309" s="43">
        <f t="shared" si="58"/>
        <v>2</v>
      </c>
      <c r="C309" s="44" t="s">
        <v>83</v>
      </c>
      <c r="D309" s="44" t="s">
        <v>667</v>
      </c>
      <c r="E309" s="43">
        <v>1982</v>
      </c>
      <c r="F309" s="43" t="s">
        <v>184</v>
      </c>
      <c r="G309" s="65" t="s">
        <v>48</v>
      </c>
      <c r="H309" s="43">
        <v>5</v>
      </c>
      <c r="I309" s="66">
        <v>4</v>
      </c>
      <c r="J309" s="29">
        <v>4487.2</v>
      </c>
      <c r="K309" s="29">
        <v>3320.7</v>
      </c>
      <c r="L309" s="29">
        <v>1166.5</v>
      </c>
      <c r="M309" s="28">
        <v>145</v>
      </c>
      <c r="N309" s="30">
        <f>'Приложение №2'!E309</f>
        <v>4866354.53</v>
      </c>
      <c r="O309" s="63">
        <v>0</v>
      </c>
      <c r="P309" s="63">
        <f>N309-R309-S309</f>
        <v>1891084.5400000005</v>
      </c>
      <c r="Q309" s="63">
        <v>0</v>
      </c>
      <c r="R309" s="63">
        <v>270479.09</v>
      </c>
      <c r="S309" s="63">
        <v>2704790.9</v>
      </c>
      <c r="T309" s="63">
        <v>0</v>
      </c>
      <c r="U309" s="63">
        <f>N309/(K309+L309)</f>
        <v>1084.496908985559</v>
      </c>
      <c r="V309" s="63">
        <f>N309/(K309+L309)</f>
        <v>1084.496908985559</v>
      </c>
      <c r="W309" s="85">
        <v>2017</v>
      </c>
    </row>
    <row r="310" spans="1:23" s="12" customFormat="1" ht="18.75" customHeight="1">
      <c r="A310" s="43">
        <f t="shared" si="58"/>
        <v>32</v>
      </c>
      <c r="B310" s="43">
        <f t="shared" si="58"/>
        <v>3</v>
      </c>
      <c r="C310" s="44" t="s">
        <v>83</v>
      </c>
      <c r="D310" s="44" t="s">
        <v>668</v>
      </c>
      <c r="E310" s="43">
        <v>1985</v>
      </c>
      <c r="F310" s="43" t="s">
        <v>184</v>
      </c>
      <c r="G310" s="65" t="s">
        <v>48</v>
      </c>
      <c r="H310" s="43">
        <v>5</v>
      </c>
      <c r="I310" s="66">
        <v>4</v>
      </c>
      <c r="J310" s="29">
        <v>4671.8</v>
      </c>
      <c r="K310" s="29">
        <v>4281.7</v>
      </c>
      <c r="L310" s="29">
        <v>390.1</v>
      </c>
      <c r="M310" s="28">
        <v>158</v>
      </c>
      <c r="N310" s="30">
        <f>'Приложение №2'!E310</f>
        <v>5711668.96</v>
      </c>
      <c r="O310" s="63">
        <v>0</v>
      </c>
      <c r="P310" s="63">
        <f>N310-R310-S310</f>
        <v>2150223.71</v>
      </c>
      <c r="Q310" s="63">
        <v>0</v>
      </c>
      <c r="R310" s="63">
        <v>323767.75</v>
      </c>
      <c r="S310" s="63">
        <v>3237677.5</v>
      </c>
      <c r="T310" s="63">
        <v>0</v>
      </c>
      <c r="U310" s="63">
        <f>N310/(K310+L310)</f>
        <v>1222.5842202149065</v>
      </c>
      <c r="V310" s="63">
        <f>N310/(K310+L310)</f>
        <v>1222.5842202149065</v>
      </c>
      <c r="W310" s="85">
        <v>2017</v>
      </c>
    </row>
    <row r="311" spans="1:23" s="12" customFormat="1" ht="18.75" customHeight="1">
      <c r="A311" s="43">
        <f t="shared" si="58"/>
        <v>33</v>
      </c>
      <c r="B311" s="43">
        <f t="shared" si="58"/>
        <v>4</v>
      </c>
      <c r="C311" s="44" t="s">
        <v>83</v>
      </c>
      <c r="D311" s="44" t="s">
        <v>669</v>
      </c>
      <c r="E311" s="43">
        <v>1987</v>
      </c>
      <c r="F311" s="43" t="s">
        <v>184</v>
      </c>
      <c r="G311" s="65" t="s">
        <v>48</v>
      </c>
      <c r="H311" s="43">
        <v>5</v>
      </c>
      <c r="I311" s="66">
        <v>4</v>
      </c>
      <c r="J311" s="29">
        <v>4911.5</v>
      </c>
      <c r="K311" s="29">
        <v>4551.6</v>
      </c>
      <c r="L311" s="29">
        <v>359.9</v>
      </c>
      <c r="M311" s="28">
        <v>179</v>
      </c>
      <c r="N311" s="30">
        <f>'Приложение №2'!E311</f>
        <v>5836390.23</v>
      </c>
      <c r="O311" s="63">
        <v>0</v>
      </c>
      <c r="P311" s="63">
        <f>N311-R311-S311</f>
        <v>2187279.0500000007</v>
      </c>
      <c r="Q311" s="63">
        <v>0</v>
      </c>
      <c r="R311" s="63">
        <v>331737.38</v>
      </c>
      <c r="S311" s="63">
        <v>3317373.8</v>
      </c>
      <c r="T311" s="63">
        <v>0</v>
      </c>
      <c r="U311" s="63">
        <f>N311/(K311+L311)</f>
        <v>1188.3111534154536</v>
      </c>
      <c r="V311" s="63">
        <f>N311/(K311+L311)</f>
        <v>1188.3111534154536</v>
      </c>
      <c r="W311" s="85">
        <v>2017</v>
      </c>
    </row>
    <row r="312" spans="1:23" s="12" customFormat="1" ht="18.75" customHeight="1">
      <c r="A312" s="39"/>
      <c r="B312" s="121" t="s">
        <v>52</v>
      </c>
      <c r="C312" s="121"/>
      <c r="D312" s="121"/>
      <c r="E312" s="59"/>
      <c r="F312" s="59"/>
      <c r="G312" s="59"/>
      <c r="H312" s="59"/>
      <c r="I312" s="60">
        <f aca="true" t="shared" si="59" ref="I312:T312">SUM(I308:I311)</f>
        <v>17</v>
      </c>
      <c r="J312" s="61">
        <f t="shared" si="59"/>
        <v>19694.899999999998</v>
      </c>
      <c r="K312" s="61">
        <f t="shared" si="59"/>
        <v>17292.4</v>
      </c>
      <c r="L312" s="61">
        <f t="shared" si="59"/>
        <v>2402.5</v>
      </c>
      <c r="M312" s="62">
        <f t="shared" si="59"/>
        <v>679</v>
      </c>
      <c r="N312" s="69">
        <f t="shared" si="59"/>
        <v>25953688.17</v>
      </c>
      <c r="O312" s="69">
        <f t="shared" si="59"/>
        <v>0</v>
      </c>
      <c r="P312" s="69">
        <f t="shared" si="59"/>
        <v>8845083.248</v>
      </c>
      <c r="Q312" s="69">
        <f t="shared" si="59"/>
        <v>0</v>
      </c>
      <c r="R312" s="69">
        <f t="shared" si="59"/>
        <v>1419386.21</v>
      </c>
      <c r="S312" s="69">
        <f t="shared" si="59"/>
        <v>15689218.712000001</v>
      </c>
      <c r="T312" s="70">
        <f t="shared" si="59"/>
        <v>0</v>
      </c>
      <c r="U312" s="70"/>
      <c r="V312" s="70"/>
      <c r="W312" s="91"/>
    </row>
    <row r="313" spans="1:23" s="12" customFormat="1" ht="18.75" customHeight="1">
      <c r="A313" s="39"/>
      <c r="B313" s="121" t="s">
        <v>84</v>
      </c>
      <c r="C313" s="121"/>
      <c r="D313" s="121"/>
      <c r="E313" s="59"/>
      <c r="F313" s="59"/>
      <c r="G313" s="59"/>
      <c r="H313" s="59"/>
      <c r="I313" s="60"/>
      <c r="J313" s="61"/>
      <c r="K313" s="61"/>
      <c r="L313" s="61"/>
      <c r="M313" s="62"/>
      <c r="N313" s="63"/>
      <c r="O313" s="63"/>
      <c r="P313" s="63"/>
      <c r="Q313" s="63"/>
      <c r="R313" s="63"/>
      <c r="S313" s="63"/>
      <c r="T313" s="64"/>
      <c r="U313" s="64"/>
      <c r="V313" s="64"/>
      <c r="W313" s="90"/>
    </row>
    <row r="314" spans="1:23" s="12" customFormat="1" ht="18.75" customHeight="1">
      <c r="A314" s="43">
        <f>A311+1</f>
        <v>34</v>
      </c>
      <c r="B314" s="43">
        <v>1</v>
      </c>
      <c r="C314" s="44" t="s">
        <v>85</v>
      </c>
      <c r="D314" s="44" t="s">
        <v>86</v>
      </c>
      <c r="E314" s="43">
        <v>1979</v>
      </c>
      <c r="F314" s="43">
        <v>2000</v>
      </c>
      <c r="G314" s="65" t="s">
        <v>48</v>
      </c>
      <c r="H314" s="43">
        <v>5</v>
      </c>
      <c r="I314" s="66">
        <v>4</v>
      </c>
      <c r="J314" s="67">
        <v>3725.6</v>
      </c>
      <c r="K314" s="67">
        <v>3168.4</v>
      </c>
      <c r="L314" s="67">
        <v>0</v>
      </c>
      <c r="M314" s="68">
        <v>103</v>
      </c>
      <c r="N314" s="30">
        <f>'Приложение №2'!E314</f>
        <v>7137011</v>
      </c>
      <c r="O314" s="63">
        <v>0</v>
      </c>
      <c r="P314" s="63">
        <f aca="true" t="shared" si="60" ref="P314:P326">N314-R314-S314</f>
        <v>5247179.45</v>
      </c>
      <c r="Q314" s="63">
        <v>0</v>
      </c>
      <c r="R314" s="63">
        <v>209114.41</v>
      </c>
      <c r="S314" s="63">
        <v>1680717.14</v>
      </c>
      <c r="T314" s="63">
        <v>0</v>
      </c>
      <c r="U314" s="63">
        <f aca="true" t="shared" si="61" ref="U314:U326">N314/(K314+L314)</f>
        <v>2252.5599671758614</v>
      </c>
      <c r="V314" s="63">
        <f aca="true" t="shared" si="62" ref="V314:V326">N314/(K314+L314)</f>
        <v>2252.5599671758614</v>
      </c>
      <c r="W314" s="85">
        <v>2017</v>
      </c>
    </row>
    <row r="315" spans="1:23" s="12" customFormat="1" ht="18.75" customHeight="1">
      <c r="A315" s="43">
        <f aca="true" t="shared" si="63" ref="A315:B330">A314+1</f>
        <v>35</v>
      </c>
      <c r="B315" s="43">
        <f t="shared" si="63"/>
        <v>2</v>
      </c>
      <c r="C315" s="44" t="s">
        <v>88</v>
      </c>
      <c r="D315" s="44" t="s">
        <v>89</v>
      </c>
      <c r="E315" s="43">
        <v>1990</v>
      </c>
      <c r="F315" s="43" t="s">
        <v>184</v>
      </c>
      <c r="G315" s="65" t="s">
        <v>48</v>
      </c>
      <c r="H315" s="43">
        <v>5</v>
      </c>
      <c r="I315" s="66">
        <v>6</v>
      </c>
      <c r="J315" s="67">
        <v>5268.8</v>
      </c>
      <c r="K315" s="67">
        <v>4705.6</v>
      </c>
      <c r="L315" s="67">
        <v>0</v>
      </c>
      <c r="M315" s="68">
        <v>204</v>
      </c>
      <c r="N315" s="30">
        <f>'Приложение №2'!E315</f>
        <v>15198373.120000001</v>
      </c>
      <c r="O315" s="63">
        <v>0</v>
      </c>
      <c r="P315" s="63">
        <f t="shared" si="60"/>
        <v>9349396.810000002</v>
      </c>
      <c r="Q315" s="63">
        <v>0</v>
      </c>
      <c r="R315" s="63">
        <v>434691.51</v>
      </c>
      <c r="S315" s="63">
        <v>5414284.8</v>
      </c>
      <c r="T315" s="63">
        <v>0</v>
      </c>
      <c r="U315" s="63">
        <f t="shared" si="61"/>
        <v>3229.8480788847332</v>
      </c>
      <c r="V315" s="63">
        <f t="shared" si="62"/>
        <v>3229.8480788847332</v>
      </c>
      <c r="W315" s="85">
        <v>2017</v>
      </c>
    </row>
    <row r="316" spans="1:23" s="12" customFormat="1" ht="18.75" customHeight="1">
      <c r="A316" s="43">
        <f t="shared" si="63"/>
        <v>36</v>
      </c>
      <c r="B316" s="43">
        <f t="shared" si="63"/>
        <v>3</v>
      </c>
      <c r="C316" s="44" t="s">
        <v>88</v>
      </c>
      <c r="D316" s="44" t="s">
        <v>90</v>
      </c>
      <c r="E316" s="43">
        <v>1992</v>
      </c>
      <c r="F316" s="43" t="s">
        <v>184</v>
      </c>
      <c r="G316" s="65" t="s">
        <v>48</v>
      </c>
      <c r="H316" s="43">
        <v>5</v>
      </c>
      <c r="I316" s="66">
        <v>6</v>
      </c>
      <c r="J316" s="67">
        <v>5087.1</v>
      </c>
      <c r="K316" s="67">
        <v>4518.9</v>
      </c>
      <c r="L316" s="67">
        <v>0</v>
      </c>
      <c r="M316" s="68">
        <v>204</v>
      </c>
      <c r="N316" s="30">
        <f>'Приложение №2'!E316</f>
        <v>18839305.743436456</v>
      </c>
      <c r="O316" s="63">
        <v>0</v>
      </c>
      <c r="P316" s="63">
        <f t="shared" si="60"/>
        <v>13299873.723436454</v>
      </c>
      <c r="Q316" s="63">
        <v>0</v>
      </c>
      <c r="R316" s="63">
        <v>386305.62</v>
      </c>
      <c r="S316" s="63">
        <v>5153126.4</v>
      </c>
      <c r="T316" s="63">
        <v>0</v>
      </c>
      <c r="U316" s="63">
        <f t="shared" si="61"/>
        <v>4169.002576608568</v>
      </c>
      <c r="V316" s="63">
        <f t="shared" si="62"/>
        <v>4169.002576608568</v>
      </c>
      <c r="W316" s="85">
        <v>2017</v>
      </c>
    </row>
    <row r="317" spans="1:23" s="12" customFormat="1" ht="18.75" customHeight="1">
      <c r="A317" s="43">
        <f t="shared" si="63"/>
        <v>37</v>
      </c>
      <c r="B317" s="43">
        <f t="shared" si="63"/>
        <v>4</v>
      </c>
      <c r="C317" s="44" t="s">
        <v>88</v>
      </c>
      <c r="D317" s="44" t="s">
        <v>91</v>
      </c>
      <c r="E317" s="43">
        <v>1994</v>
      </c>
      <c r="F317" s="43" t="s">
        <v>184</v>
      </c>
      <c r="G317" s="65" t="s">
        <v>48</v>
      </c>
      <c r="H317" s="43">
        <v>10</v>
      </c>
      <c r="I317" s="66">
        <v>1</v>
      </c>
      <c r="J317" s="67">
        <v>3261.2</v>
      </c>
      <c r="K317" s="67">
        <v>2806.3</v>
      </c>
      <c r="L317" s="67">
        <v>0</v>
      </c>
      <c r="M317" s="68">
        <v>94</v>
      </c>
      <c r="N317" s="30">
        <f>'Приложение №2'!E317</f>
        <v>1905662.08</v>
      </c>
      <c r="O317" s="63">
        <v>0</v>
      </c>
      <c r="P317" s="63">
        <f t="shared" si="60"/>
        <v>18867.939999999944</v>
      </c>
      <c r="Q317" s="63">
        <v>0</v>
      </c>
      <c r="R317" s="63">
        <v>264477.97</v>
      </c>
      <c r="S317" s="63">
        <v>1622316.1700000002</v>
      </c>
      <c r="T317" s="63">
        <v>0</v>
      </c>
      <c r="U317" s="63">
        <f t="shared" si="61"/>
        <v>679.0657021701172</v>
      </c>
      <c r="V317" s="63">
        <f t="shared" si="62"/>
        <v>679.0657021701172</v>
      </c>
      <c r="W317" s="85">
        <v>2017</v>
      </c>
    </row>
    <row r="318" spans="1:23" s="12" customFormat="1" ht="18.75" customHeight="1">
      <c r="A318" s="43">
        <f t="shared" si="63"/>
        <v>38</v>
      </c>
      <c r="B318" s="43">
        <f t="shared" si="63"/>
        <v>5</v>
      </c>
      <c r="C318" s="44" t="s">
        <v>88</v>
      </c>
      <c r="D318" s="44" t="s">
        <v>670</v>
      </c>
      <c r="E318" s="43">
        <v>1987</v>
      </c>
      <c r="F318" s="43">
        <v>1992</v>
      </c>
      <c r="G318" s="65" t="s">
        <v>48</v>
      </c>
      <c r="H318" s="43">
        <v>5</v>
      </c>
      <c r="I318" s="66">
        <v>4</v>
      </c>
      <c r="J318" s="29">
        <v>3420</v>
      </c>
      <c r="K318" s="29">
        <v>2870.8</v>
      </c>
      <c r="L318" s="29">
        <v>211.6</v>
      </c>
      <c r="M318" s="28">
        <v>142</v>
      </c>
      <c r="N318" s="30">
        <f>'Приложение №2'!E318</f>
        <v>10504056.72</v>
      </c>
      <c r="O318" s="63">
        <v>0</v>
      </c>
      <c r="P318" s="63">
        <f t="shared" si="60"/>
        <v>8441170.236</v>
      </c>
      <c r="Q318" s="63">
        <v>0</v>
      </c>
      <c r="R318" s="63">
        <v>265693.3</v>
      </c>
      <c r="S318" s="63">
        <v>1797193.1840000001</v>
      </c>
      <c r="T318" s="63">
        <v>0</v>
      </c>
      <c r="U318" s="63">
        <f t="shared" si="61"/>
        <v>3407.7526343109266</v>
      </c>
      <c r="V318" s="63">
        <f t="shared" si="62"/>
        <v>3407.7526343109266</v>
      </c>
      <c r="W318" s="85">
        <v>2017</v>
      </c>
    </row>
    <row r="319" spans="1:23" s="12" customFormat="1" ht="18.75" customHeight="1">
      <c r="A319" s="43">
        <f t="shared" si="63"/>
        <v>39</v>
      </c>
      <c r="B319" s="43">
        <f t="shared" si="63"/>
        <v>6</v>
      </c>
      <c r="C319" s="44" t="s">
        <v>88</v>
      </c>
      <c r="D319" s="44" t="s">
        <v>92</v>
      </c>
      <c r="E319" s="43">
        <v>1993</v>
      </c>
      <c r="F319" s="43" t="s">
        <v>184</v>
      </c>
      <c r="G319" s="65" t="s">
        <v>48</v>
      </c>
      <c r="H319" s="43">
        <v>5</v>
      </c>
      <c r="I319" s="66">
        <v>6</v>
      </c>
      <c r="J319" s="67">
        <v>5206.7</v>
      </c>
      <c r="K319" s="67">
        <v>4608.6</v>
      </c>
      <c r="L319" s="67">
        <v>0</v>
      </c>
      <c r="M319" s="68">
        <v>191</v>
      </c>
      <c r="N319" s="30">
        <f>'Приложение №2'!E319</f>
        <v>18670345.85</v>
      </c>
      <c r="O319" s="63">
        <v>0</v>
      </c>
      <c r="P319" s="63">
        <f t="shared" si="60"/>
        <v>12947011.780000001</v>
      </c>
      <c r="Q319" s="63">
        <v>0</v>
      </c>
      <c r="R319" s="63">
        <v>403651.51</v>
      </c>
      <c r="S319" s="63">
        <v>5319682.56</v>
      </c>
      <c r="T319" s="63">
        <v>0</v>
      </c>
      <c r="U319" s="63">
        <f t="shared" si="61"/>
        <v>4051.1968602178536</v>
      </c>
      <c r="V319" s="63">
        <f t="shared" si="62"/>
        <v>4051.1968602178536</v>
      </c>
      <c r="W319" s="85">
        <v>2017</v>
      </c>
    </row>
    <row r="320" spans="1:23" s="12" customFormat="1" ht="18.75" customHeight="1">
      <c r="A320" s="43">
        <f t="shared" si="63"/>
        <v>40</v>
      </c>
      <c r="B320" s="43">
        <f t="shared" si="63"/>
        <v>7</v>
      </c>
      <c r="C320" s="44" t="s">
        <v>88</v>
      </c>
      <c r="D320" s="44" t="s">
        <v>93</v>
      </c>
      <c r="E320" s="43">
        <v>1993</v>
      </c>
      <c r="F320" s="43" t="s">
        <v>184</v>
      </c>
      <c r="G320" s="65" t="s">
        <v>48</v>
      </c>
      <c r="H320" s="43">
        <v>5</v>
      </c>
      <c r="I320" s="66">
        <v>6</v>
      </c>
      <c r="J320" s="67">
        <v>5163.5</v>
      </c>
      <c r="K320" s="67">
        <v>4585.5</v>
      </c>
      <c r="L320" s="67">
        <v>0</v>
      </c>
      <c r="M320" s="68">
        <v>228</v>
      </c>
      <c r="N320" s="30">
        <f>'Приложение №2'!E320</f>
        <v>18670345.85</v>
      </c>
      <c r="O320" s="63">
        <v>0</v>
      </c>
      <c r="P320" s="63">
        <f t="shared" si="60"/>
        <v>13015229.18</v>
      </c>
      <c r="Q320" s="63">
        <v>0</v>
      </c>
      <c r="R320" s="63">
        <v>377804.67</v>
      </c>
      <c r="S320" s="63">
        <v>5277312</v>
      </c>
      <c r="T320" s="63">
        <v>0</v>
      </c>
      <c r="U320" s="63">
        <f t="shared" si="61"/>
        <v>4071.6052447933707</v>
      </c>
      <c r="V320" s="63">
        <f t="shared" si="62"/>
        <v>4071.6052447933707</v>
      </c>
      <c r="W320" s="85">
        <v>2017</v>
      </c>
    </row>
    <row r="321" spans="1:23" s="12" customFormat="1" ht="18.75" customHeight="1">
      <c r="A321" s="43">
        <f t="shared" si="63"/>
        <v>41</v>
      </c>
      <c r="B321" s="43">
        <f t="shared" si="63"/>
        <v>8</v>
      </c>
      <c r="C321" s="44" t="s">
        <v>88</v>
      </c>
      <c r="D321" s="44" t="s">
        <v>94</v>
      </c>
      <c r="E321" s="43">
        <v>1991</v>
      </c>
      <c r="F321" s="43" t="s">
        <v>184</v>
      </c>
      <c r="G321" s="65" t="s">
        <v>48</v>
      </c>
      <c r="H321" s="43">
        <v>5</v>
      </c>
      <c r="I321" s="66">
        <v>6</v>
      </c>
      <c r="J321" s="67">
        <v>4805.7</v>
      </c>
      <c r="K321" s="67">
        <v>4575.6</v>
      </c>
      <c r="L321" s="67">
        <v>0</v>
      </c>
      <c r="M321" s="68">
        <v>206</v>
      </c>
      <c r="N321" s="30">
        <f>'Приложение №2'!E321</f>
        <v>19328421.18</v>
      </c>
      <c r="O321" s="63">
        <v>0</v>
      </c>
      <c r="P321" s="63">
        <f t="shared" si="60"/>
        <v>19026266.58</v>
      </c>
      <c r="Q321" s="63">
        <v>0</v>
      </c>
      <c r="R321" s="63">
        <v>302154.6</v>
      </c>
      <c r="S321" s="63">
        <v>0</v>
      </c>
      <c r="T321" s="63">
        <v>0</v>
      </c>
      <c r="U321" s="63">
        <f t="shared" si="61"/>
        <v>4224.237516391293</v>
      </c>
      <c r="V321" s="63">
        <f t="shared" si="62"/>
        <v>4224.237516391293</v>
      </c>
      <c r="W321" s="85">
        <v>2017</v>
      </c>
    </row>
    <row r="322" spans="1:23" s="12" customFormat="1" ht="18.75" customHeight="1">
      <c r="A322" s="43">
        <f t="shared" si="63"/>
        <v>42</v>
      </c>
      <c r="B322" s="43">
        <f t="shared" si="63"/>
        <v>9</v>
      </c>
      <c r="C322" s="44" t="s">
        <v>88</v>
      </c>
      <c r="D322" s="44" t="s">
        <v>95</v>
      </c>
      <c r="E322" s="43">
        <v>1990</v>
      </c>
      <c r="F322" s="43" t="s">
        <v>184</v>
      </c>
      <c r="G322" s="65" t="s">
        <v>48</v>
      </c>
      <c r="H322" s="43">
        <v>5</v>
      </c>
      <c r="I322" s="66">
        <v>8</v>
      </c>
      <c r="J322" s="67">
        <v>6838</v>
      </c>
      <c r="K322" s="67">
        <v>6166.1</v>
      </c>
      <c r="L322" s="67">
        <v>0</v>
      </c>
      <c r="M322" s="68">
        <v>255</v>
      </c>
      <c r="N322" s="30">
        <f>'Приложение №2'!E322</f>
        <v>19701975.16</v>
      </c>
      <c r="O322" s="63">
        <v>0</v>
      </c>
      <c r="P322" s="63">
        <f t="shared" si="60"/>
        <v>11224270.360000001</v>
      </c>
      <c r="Q322" s="63">
        <v>0</v>
      </c>
      <c r="R322" s="63">
        <v>544894.56</v>
      </c>
      <c r="S322" s="63">
        <v>7932810.24</v>
      </c>
      <c r="T322" s="63">
        <v>0</v>
      </c>
      <c r="U322" s="63">
        <f t="shared" si="61"/>
        <v>3195.2085045652843</v>
      </c>
      <c r="V322" s="63">
        <f t="shared" si="62"/>
        <v>3195.2085045652843</v>
      </c>
      <c r="W322" s="85">
        <v>2017</v>
      </c>
    </row>
    <row r="323" spans="1:23" s="12" customFormat="1" ht="18.75" customHeight="1">
      <c r="A323" s="43">
        <f t="shared" si="63"/>
        <v>43</v>
      </c>
      <c r="B323" s="43">
        <f t="shared" si="63"/>
        <v>10</v>
      </c>
      <c r="C323" s="44" t="s">
        <v>88</v>
      </c>
      <c r="D323" s="44" t="s">
        <v>96</v>
      </c>
      <c r="E323" s="43">
        <v>1994</v>
      </c>
      <c r="F323" s="43" t="s">
        <v>184</v>
      </c>
      <c r="G323" s="65" t="s">
        <v>48</v>
      </c>
      <c r="H323" s="43">
        <v>5</v>
      </c>
      <c r="I323" s="66">
        <v>6</v>
      </c>
      <c r="J323" s="67">
        <v>5168.5</v>
      </c>
      <c r="K323" s="67">
        <v>4574.8</v>
      </c>
      <c r="L323" s="67">
        <v>0</v>
      </c>
      <c r="M323" s="68">
        <v>190</v>
      </c>
      <c r="N323" s="30">
        <f>'Приложение №2'!E323</f>
        <v>19163291.790000003</v>
      </c>
      <c r="O323" s="63">
        <v>0</v>
      </c>
      <c r="P323" s="63">
        <f t="shared" si="60"/>
        <v>18811798.220000003</v>
      </c>
      <c r="Q323" s="63">
        <v>0</v>
      </c>
      <c r="R323" s="63">
        <v>351493.57</v>
      </c>
      <c r="S323" s="63">
        <v>0</v>
      </c>
      <c r="T323" s="63">
        <v>0</v>
      </c>
      <c r="U323" s="63">
        <f t="shared" si="61"/>
        <v>4188.880779487628</v>
      </c>
      <c r="V323" s="63">
        <f t="shared" si="62"/>
        <v>4188.880779487628</v>
      </c>
      <c r="W323" s="85">
        <v>2017</v>
      </c>
    </row>
    <row r="324" spans="1:23" s="12" customFormat="1" ht="18.75" customHeight="1">
      <c r="A324" s="43">
        <f t="shared" si="63"/>
        <v>44</v>
      </c>
      <c r="B324" s="43">
        <f t="shared" si="63"/>
        <v>11</v>
      </c>
      <c r="C324" s="44" t="s">
        <v>88</v>
      </c>
      <c r="D324" s="44" t="s">
        <v>97</v>
      </c>
      <c r="E324" s="43">
        <v>1991</v>
      </c>
      <c r="F324" s="43" t="s">
        <v>184</v>
      </c>
      <c r="G324" s="65" t="s">
        <v>48</v>
      </c>
      <c r="H324" s="43">
        <v>9</v>
      </c>
      <c r="I324" s="66">
        <v>1</v>
      </c>
      <c r="J324" s="67">
        <v>2891.6</v>
      </c>
      <c r="K324" s="67">
        <v>2275.6</v>
      </c>
      <c r="L324" s="67">
        <v>121.8</v>
      </c>
      <c r="M324" s="68">
        <v>121</v>
      </c>
      <c r="N324" s="30">
        <f>'Приложение №2'!E324</f>
        <v>202758.16</v>
      </c>
      <c r="O324" s="63">
        <v>0</v>
      </c>
      <c r="P324" s="63">
        <f t="shared" si="60"/>
        <v>0</v>
      </c>
      <c r="Q324" s="63">
        <v>0</v>
      </c>
      <c r="R324" s="63">
        <f>N324</f>
        <v>202758.16</v>
      </c>
      <c r="S324" s="63">
        <v>0</v>
      </c>
      <c r="T324" s="63">
        <v>0</v>
      </c>
      <c r="U324" s="63">
        <f t="shared" si="61"/>
        <v>84.5741887044298</v>
      </c>
      <c r="V324" s="63">
        <f t="shared" si="62"/>
        <v>84.5741887044298</v>
      </c>
      <c r="W324" s="85">
        <v>2017</v>
      </c>
    </row>
    <row r="325" spans="1:23" s="12" customFormat="1" ht="18.75" customHeight="1">
      <c r="A325" s="43">
        <f t="shared" si="63"/>
        <v>45</v>
      </c>
      <c r="B325" s="43">
        <f t="shared" si="63"/>
        <v>12</v>
      </c>
      <c r="C325" s="44" t="s">
        <v>88</v>
      </c>
      <c r="D325" s="44" t="s">
        <v>98</v>
      </c>
      <c r="E325" s="43">
        <v>1990</v>
      </c>
      <c r="F325" s="43">
        <v>2005</v>
      </c>
      <c r="G325" s="65" t="s">
        <v>48</v>
      </c>
      <c r="H325" s="43">
        <v>9</v>
      </c>
      <c r="I325" s="66">
        <v>2</v>
      </c>
      <c r="J325" s="67">
        <v>6403</v>
      </c>
      <c r="K325" s="67">
        <v>5512.1</v>
      </c>
      <c r="L325" s="67">
        <v>0</v>
      </c>
      <c r="M325" s="68">
        <v>225</v>
      </c>
      <c r="N325" s="30">
        <f>'Приложение №2'!E325</f>
        <v>392036.34</v>
      </c>
      <c r="O325" s="63">
        <v>0</v>
      </c>
      <c r="P325" s="63">
        <f t="shared" si="60"/>
        <v>0</v>
      </c>
      <c r="Q325" s="63">
        <v>0</v>
      </c>
      <c r="R325" s="63">
        <f>N325</f>
        <v>392036.34</v>
      </c>
      <c r="S325" s="63">
        <v>0</v>
      </c>
      <c r="T325" s="63">
        <v>0</v>
      </c>
      <c r="U325" s="63">
        <f t="shared" si="61"/>
        <v>71.12286424411748</v>
      </c>
      <c r="V325" s="63">
        <f t="shared" si="62"/>
        <v>71.12286424411748</v>
      </c>
      <c r="W325" s="85">
        <v>2017</v>
      </c>
    </row>
    <row r="326" spans="1:23" s="12" customFormat="1" ht="18.75" customHeight="1">
      <c r="A326" s="43">
        <f t="shared" si="63"/>
        <v>46</v>
      </c>
      <c r="B326" s="43">
        <f t="shared" si="63"/>
        <v>13</v>
      </c>
      <c r="C326" s="44" t="s">
        <v>88</v>
      </c>
      <c r="D326" s="44" t="s">
        <v>99</v>
      </c>
      <c r="E326" s="43">
        <v>1990</v>
      </c>
      <c r="F326" s="43" t="s">
        <v>184</v>
      </c>
      <c r="G326" s="65" t="s">
        <v>48</v>
      </c>
      <c r="H326" s="43">
        <v>9</v>
      </c>
      <c r="I326" s="66">
        <v>1</v>
      </c>
      <c r="J326" s="67">
        <v>4038.8</v>
      </c>
      <c r="K326" s="67">
        <v>3343.4</v>
      </c>
      <c r="L326" s="67">
        <v>0</v>
      </c>
      <c r="M326" s="68">
        <v>206</v>
      </c>
      <c r="N326" s="30">
        <f>'Приложение №2'!E326</f>
        <v>211725.31</v>
      </c>
      <c r="O326" s="63">
        <v>0</v>
      </c>
      <c r="P326" s="63">
        <f t="shared" si="60"/>
        <v>0</v>
      </c>
      <c r="Q326" s="63">
        <v>0</v>
      </c>
      <c r="R326" s="63">
        <f>N326</f>
        <v>211725.31</v>
      </c>
      <c r="S326" s="63">
        <v>0</v>
      </c>
      <c r="T326" s="63">
        <v>0</v>
      </c>
      <c r="U326" s="63">
        <f t="shared" si="61"/>
        <v>63.32634743075911</v>
      </c>
      <c r="V326" s="63">
        <f t="shared" si="62"/>
        <v>63.32634743075911</v>
      </c>
      <c r="W326" s="85">
        <v>2017</v>
      </c>
    </row>
    <row r="327" spans="1:23" s="12" customFormat="1" ht="18.75" customHeight="1">
      <c r="A327" s="43">
        <f t="shared" si="63"/>
        <v>47</v>
      </c>
      <c r="B327" s="43">
        <f t="shared" si="63"/>
        <v>14</v>
      </c>
      <c r="C327" s="44" t="s">
        <v>88</v>
      </c>
      <c r="D327" s="25" t="s">
        <v>671</v>
      </c>
      <c r="E327" s="24">
        <v>1994</v>
      </c>
      <c r="F327" s="24" t="s">
        <v>184</v>
      </c>
      <c r="G327" s="26" t="s">
        <v>48</v>
      </c>
      <c r="H327" s="24">
        <v>10</v>
      </c>
      <c r="I327" s="71">
        <v>1</v>
      </c>
      <c r="J327" s="29">
        <v>3088</v>
      </c>
      <c r="K327" s="29">
        <v>2738.3</v>
      </c>
      <c r="L327" s="29">
        <v>0</v>
      </c>
      <c r="M327" s="28">
        <v>99</v>
      </c>
      <c r="N327" s="30">
        <f>'Приложение №2'!E327</f>
        <v>5371504.050000001</v>
      </c>
      <c r="O327" s="63">
        <v>0</v>
      </c>
      <c r="P327" s="63">
        <v>5280985.52</v>
      </c>
      <c r="Q327" s="63">
        <v>0</v>
      </c>
      <c r="R327" s="63">
        <v>90518.53</v>
      </c>
      <c r="S327" s="63">
        <v>0</v>
      </c>
      <c r="T327" s="63">
        <v>0</v>
      </c>
      <c r="U327" s="63">
        <v>1961.62</v>
      </c>
      <c r="V327" s="63">
        <v>1961.62</v>
      </c>
      <c r="W327" s="85">
        <v>2017</v>
      </c>
    </row>
    <row r="328" spans="1:23" s="12" customFormat="1" ht="18.75" customHeight="1">
      <c r="A328" s="43">
        <f t="shared" si="63"/>
        <v>48</v>
      </c>
      <c r="B328" s="43">
        <f t="shared" si="63"/>
        <v>15</v>
      </c>
      <c r="C328" s="44" t="s">
        <v>88</v>
      </c>
      <c r="D328" s="25" t="s">
        <v>672</v>
      </c>
      <c r="E328" s="24">
        <v>1990</v>
      </c>
      <c r="F328" s="24" t="s">
        <v>184</v>
      </c>
      <c r="G328" s="26" t="s">
        <v>48</v>
      </c>
      <c r="H328" s="24">
        <v>5</v>
      </c>
      <c r="I328" s="71">
        <v>8</v>
      </c>
      <c r="J328" s="29">
        <v>6838</v>
      </c>
      <c r="K328" s="29">
        <v>6225.1</v>
      </c>
      <c r="L328" s="29">
        <v>0</v>
      </c>
      <c r="M328" s="28">
        <v>262</v>
      </c>
      <c r="N328" s="30">
        <f>'Приложение №2'!E328</f>
        <v>31815925.849999998</v>
      </c>
      <c r="O328" s="63">
        <v>0</v>
      </c>
      <c r="P328" s="63">
        <v>31606762.490000002</v>
      </c>
      <c r="Q328" s="63">
        <v>0</v>
      </c>
      <c r="R328" s="63">
        <v>209163.36</v>
      </c>
      <c r="S328" s="63">
        <v>0</v>
      </c>
      <c r="T328" s="63">
        <v>0</v>
      </c>
      <c r="U328" s="63">
        <v>5110.91</v>
      </c>
      <c r="V328" s="63">
        <v>5110.91</v>
      </c>
      <c r="W328" s="85">
        <v>2017</v>
      </c>
    </row>
    <row r="329" spans="1:23" s="12" customFormat="1" ht="18.75" customHeight="1">
      <c r="A329" s="43">
        <f t="shared" si="63"/>
        <v>49</v>
      </c>
      <c r="B329" s="43">
        <f t="shared" si="63"/>
        <v>16</v>
      </c>
      <c r="C329" s="44" t="s">
        <v>88</v>
      </c>
      <c r="D329" s="25" t="s">
        <v>673</v>
      </c>
      <c r="E329" s="24">
        <v>1994</v>
      </c>
      <c r="F329" s="24" t="s">
        <v>184</v>
      </c>
      <c r="G329" s="26" t="s">
        <v>48</v>
      </c>
      <c r="H329" s="24">
        <v>10</v>
      </c>
      <c r="I329" s="71">
        <v>1</v>
      </c>
      <c r="J329" s="29">
        <v>3212.9</v>
      </c>
      <c r="K329" s="29">
        <v>2772</v>
      </c>
      <c r="L329" s="29">
        <v>0</v>
      </c>
      <c r="M329" s="28">
        <v>82</v>
      </c>
      <c r="N329" s="30">
        <f>'Приложение №2'!E329</f>
        <v>6595946.28</v>
      </c>
      <c r="O329" s="63">
        <v>0</v>
      </c>
      <c r="P329" s="63">
        <v>6502807.07</v>
      </c>
      <c r="Q329" s="63">
        <v>0</v>
      </c>
      <c r="R329" s="63">
        <v>93139.21</v>
      </c>
      <c r="S329" s="63">
        <v>0</v>
      </c>
      <c r="T329" s="63">
        <v>0</v>
      </c>
      <c r="U329" s="63">
        <v>2379.49</v>
      </c>
      <c r="V329" s="63">
        <v>2379.49</v>
      </c>
      <c r="W329" s="85">
        <v>2017</v>
      </c>
    </row>
    <row r="330" spans="1:23" s="12" customFormat="1" ht="18.75" customHeight="1">
      <c r="A330" s="43">
        <f t="shared" si="63"/>
        <v>50</v>
      </c>
      <c r="B330" s="43">
        <f t="shared" si="63"/>
        <v>17</v>
      </c>
      <c r="C330" s="44" t="s">
        <v>88</v>
      </c>
      <c r="D330" s="25" t="s">
        <v>674</v>
      </c>
      <c r="E330" s="24">
        <v>1983</v>
      </c>
      <c r="F330" s="24" t="s">
        <v>184</v>
      </c>
      <c r="G330" s="26" t="s">
        <v>48</v>
      </c>
      <c r="H330" s="24">
        <v>5</v>
      </c>
      <c r="I330" s="71">
        <v>3</v>
      </c>
      <c r="J330" s="29">
        <v>5133.5</v>
      </c>
      <c r="K330" s="29">
        <v>4360.9</v>
      </c>
      <c r="L330" s="29">
        <v>0</v>
      </c>
      <c r="M330" s="28">
        <v>172</v>
      </c>
      <c r="N330" s="30">
        <f>'Приложение №2'!E330</f>
        <v>708951.51</v>
      </c>
      <c r="O330" s="63">
        <v>0</v>
      </c>
      <c r="P330" s="63">
        <v>562425.27</v>
      </c>
      <c r="Q330" s="63">
        <v>0</v>
      </c>
      <c r="R330" s="63">
        <v>146526.24</v>
      </c>
      <c r="S330" s="63">
        <v>0</v>
      </c>
      <c r="T330" s="63">
        <v>0</v>
      </c>
      <c r="U330" s="63">
        <v>162.57</v>
      </c>
      <c r="V330" s="63">
        <v>162.57</v>
      </c>
      <c r="W330" s="85">
        <v>2017</v>
      </c>
    </row>
    <row r="331" spans="1:23" s="12" customFormat="1" ht="18.75" customHeight="1">
      <c r="A331" s="39"/>
      <c r="B331" s="121" t="s">
        <v>52</v>
      </c>
      <c r="C331" s="121"/>
      <c r="D331" s="121"/>
      <c r="E331" s="59"/>
      <c r="F331" s="59"/>
      <c r="G331" s="59"/>
      <c r="H331" s="59"/>
      <c r="I331" s="60">
        <f aca="true" t="shared" si="64" ref="I331:N331">SUM(I314:I330)</f>
        <v>70</v>
      </c>
      <c r="J331" s="61">
        <f t="shared" si="64"/>
        <v>79550.9</v>
      </c>
      <c r="K331" s="61">
        <f t="shared" si="64"/>
        <v>69808</v>
      </c>
      <c r="L331" s="61">
        <f t="shared" si="64"/>
        <v>333.4</v>
      </c>
      <c r="M331" s="62">
        <f t="shared" si="64"/>
        <v>2984</v>
      </c>
      <c r="N331" s="69">
        <f t="shared" si="64"/>
        <v>194417635.99343646</v>
      </c>
      <c r="O331" s="69">
        <f>SUM(O314:O326)</f>
        <v>0</v>
      </c>
      <c r="P331" s="69">
        <f>SUM(P314:P330)</f>
        <v>155334044.62943646</v>
      </c>
      <c r="Q331" s="69">
        <f>SUM(Q314:Q330)</f>
        <v>0</v>
      </c>
      <c r="R331" s="69">
        <f>SUM(R314:R330)</f>
        <v>4886148.870000001</v>
      </c>
      <c r="S331" s="69">
        <f>SUM(S314:S330)</f>
        <v>34197442.494</v>
      </c>
      <c r="T331" s="69">
        <f>SUM(T314:T330)</f>
        <v>0</v>
      </c>
      <c r="U331" s="70"/>
      <c r="V331" s="70"/>
      <c r="W331" s="91"/>
    </row>
    <row r="332" spans="1:23" s="12" customFormat="1" ht="18.75" customHeight="1">
      <c r="A332" s="39"/>
      <c r="B332" s="121" t="s">
        <v>101</v>
      </c>
      <c r="C332" s="121"/>
      <c r="D332" s="121"/>
      <c r="E332" s="59"/>
      <c r="F332" s="59"/>
      <c r="G332" s="59"/>
      <c r="H332" s="59"/>
      <c r="I332" s="60"/>
      <c r="J332" s="61"/>
      <c r="K332" s="61"/>
      <c r="L332" s="61"/>
      <c r="M332" s="62"/>
      <c r="N332" s="63"/>
      <c r="O332" s="63"/>
      <c r="P332" s="63"/>
      <c r="Q332" s="63"/>
      <c r="R332" s="63"/>
      <c r="S332" s="63"/>
      <c r="T332" s="64"/>
      <c r="U332" s="64"/>
      <c r="V332" s="64"/>
      <c r="W332" s="90"/>
    </row>
    <row r="333" spans="1:23" s="12" customFormat="1" ht="18.75" customHeight="1">
      <c r="A333" s="43">
        <f>A330+1</f>
        <v>51</v>
      </c>
      <c r="B333" s="43">
        <v>1</v>
      </c>
      <c r="C333" s="44" t="s">
        <v>602</v>
      </c>
      <c r="D333" s="44" t="s">
        <v>675</v>
      </c>
      <c r="E333" s="43">
        <v>1980</v>
      </c>
      <c r="F333" s="43" t="s">
        <v>184</v>
      </c>
      <c r="G333" s="65" t="s">
        <v>48</v>
      </c>
      <c r="H333" s="43">
        <v>5</v>
      </c>
      <c r="I333" s="66">
        <v>2</v>
      </c>
      <c r="J333" s="29">
        <v>1668.6</v>
      </c>
      <c r="K333" s="29">
        <v>1418</v>
      </c>
      <c r="L333" s="29">
        <v>0</v>
      </c>
      <c r="M333" s="28">
        <v>57</v>
      </c>
      <c r="N333" s="30">
        <f>'Приложение №2'!E333</f>
        <v>1453228.25</v>
      </c>
      <c r="O333" s="63">
        <v>0</v>
      </c>
      <c r="P333" s="63">
        <f>N333-R333-S333</f>
        <v>1453228.25</v>
      </c>
      <c r="Q333" s="63">
        <v>0</v>
      </c>
      <c r="R333" s="63">
        <v>0</v>
      </c>
      <c r="S333" s="63">
        <v>0</v>
      </c>
      <c r="T333" s="63">
        <v>0</v>
      </c>
      <c r="U333" s="63">
        <f>N333/(K333+L333)</f>
        <v>1024.8436177715091</v>
      </c>
      <c r="V333" s="63">
        <f>N333/(K333+L333)</f>
        <v>1024.8436177715091</v>
      </c>
      <c r="W333" s="85">
        <v>2017</v>
      </c>
    </row>
    <row r="334" spans="1:23" s="12" customFormat="1" ht="18.75" customHeight="1">
      <c r="A334" s="39"/>
      <c r="B334" s="121" t="s">
        <v>52</v>
      </c>
      <c r="C334" s="121"/>
      <c r="D334" s="121"/>
      <c r="E334" s="59"/>
      <c r="F334" s="59"/>
      <c r="G334" s="59"/>
      <c r="H334" s="59"/>
      <c r="I334" s="60">
        <f aca="true" t="shared" si="65" ref="I334:T334">SUM(I333:I333)</f>
        <v>2</v>
      </c>
      <c r="J334" s="61">
        <f t="shared" si="65"/>
        <v>1668.6</v>
      </c>
      <c r="K334" s="61">
        <f t="shared" si="65"/>
        <v>1418</v>
      </c>
      <c r="L334" s="61">
        <f t="shared" si="65"/>
        <v>0</v>
      </c>
      <c r="M334" s="62">
        <f t="shared" si="65"/>
        <v>57</v>
      </c>
      <c r="N334" s="69">
        <f t="shared" si="65"/>
        <v>1453228.25</v>
      </c>
      <c r="O334" s="69">
        <f t="shared" si="65"/>
        <v>0</v>
      </c>
      <c r="P334" s="69">
        <f t="shared" si="65"/>
        <v>1453228.25</v>
      </c>
      <c r="Q334" s="69">
        <f t="shared" si="65"/>
        <v>0</v>
      </c>
      <c r="R334" s="69">
        <f t="shared" si="65"/>
        <v>0</v>
      </c>
      <c r="S334" s="69">
        <f t="shared" si="65"/>
        <v>0</v>
      </c>
      <c r="T334" s="69">
        <f t="shared" si="65"/>
        <v>0</v>
      </c>
      <c r="U334" s="70"/>
      <c r="V334" s="70"/>
      <c r="W334" s="91"/>
    </row>
    <row r="335" spans="1:23" s="12" customFormat="1" ht="18.75" customHeight="1">
      <c r="A335" s="39"/>
      <c r="B335" s="39" t="s">
        <v>604</v>
      </c>
      <c r="C335" s="39"/>
      <c r="D335" s="39"/>
      <c r="E335" s="39"/>
      <c r="F335" s="39"/>
      <c r="G335" s="39"/>
      <c r="H335" s="39"/>
      <c r="I335" s="72"/>
      <c r="J335" s="73"/>
      <c r="K335" s="73"/>
      <c r="L335" s="73"/>
      <c r="M335" s="72"/>
      <c r="N335" s="74"/>
      <c r="O335" s="74"/>
      <c r="P335" s="74"/>
      <c r="Q335" s="74"/>
      <c r="R335" s="74"/>
      <c r="S335" s="74"/>
      <c r="T335" s="74"/>
      <c r="U335" s="74"/>
      <c r="V335" s="74"/>
      <c r="W335" s="88"/>
    </row>
    <row r="336" spans="1:23" s="12" customFormat="1" ht="18.75" customHeight="1">
      <c r="A336" s="43">
        <f>A333+1</f>
        <v>52</v>
      </c>
      <c r="B336" s="43">
        <v>1</v>
      </c>
      <c r="C336" s="44" t="s">
        <v>605</v>
      </c>
      <c r="D336" s="44" t="s">
        <v>676</v>
      </c>
      <c r="E336" s="43">
        <v>1979</v>
      </c>
      <c r="F336" s="43">
        <v>2013</v>
      </c>
      <c r="G336" s="65" t="s">
        <v>103</v>
      </c>
      <c r="H336" s="43">
        <v>2</v>
      </c>
      <c r="I336" s="66">
        <v>1</v>
      </c>
      <c r="J336" s="67">
        <v>374.4</v>
      </c>
      <c r="K336" s="67">
        <v>268.4</v>
      </c>
      <c r="L336" s="67">
        <v>0</v>
      </c>
      <c r="M336" s="68">
        <v>14</v>
      </c>
      <c r="N336" s="30">
        <f>'Приложение №2'!E336</f>
        <v>1968190.2899999998</v>
      </c>
      <c r="O336" s="63">
        <v>0</v>
      </c>
      <c r="P336" s="63">
        <f>N336-R336-S336</f>
        <v>1866362.7799999998</v>
      </c>
      <c r="Q336" s="63">
        <v>0</v>
      </c>
      <c r="R336" s="63">
        <v>10561.32</v>
      </c>
      <c r="S336" s="63">
        <v>91266.19</v>
      </c>
      <c r="T336" s="63">
        <v>0</v>
      </c>
      <c r="U336" s="63">
        <f>N336/(K336+L336)</f>
        <v>7333.048770491803</v>
      </c>
      <c r="V336" s="63">
        <f>N336/(K336+L336)</f>
        <v>7333.048770491803</v>
      </c>
      <c r="W336" s="85">
        <v>2017</v>
      </c>
    </row>
    <row r="337" spans="1:23" s="12" customFormat="1" ht="18.75" customHeight="1">
      <c r="A337" s="43">
        <f>A336+1</f>
        <v>53</v>
      </c>
      <c r="B337" s="43">
        <v>2</v>
      </c>
      <c r="C337" s="44" t="s">
        <v>605</v>
      </c>
      <c r="D337" s="44" t="s">
        <v>677</v>
      </c>
      <c r="E337" s="43">
        <v>1985</v>
      </c>
      <c r="F337" s="43">
        <v>2013</v>
      </c>
      <c r="G337" s="65" t="s">
        <v>103</v>
      </c>
      <c r="H337" s="43">
        <v>2</v>
      </c>
      <c r="I337" s="66">
        <v>1</v>
      </c>
      <c r="J337" s="67">
        <v>710.6</v>
      </c>
      <c r="K337" s="67">
        <v>648.6</v>
      </c>
      <c r="L337" s="67">
        <v>0</v>
      </c>
      <c r="M337" s="68">
        <v>32</v>
      </c>
      <c r="N337" s="30">
        <f>'Приложение №2'!E337</f>
        <v>713972.94</v>
      </c>
      <c r="O337" s="63">
        <v>0</v>
      </c>
      <c r="P337" s="63">
        <f>N337-R337-S337</f>
        <v>642121.6799999999</v>
      </c>
      <c r="Q337" s="63">
        <v>0</v>
      </c>
      <c r="R337" s="63">
        <v>25585.56</v>
      </c>
      <c r="S337" s="63">
        <v>46265.7</v>
      </c>
      <c r="T337" s="63">
        <v>0</v>
      </c>
      <c r="U337" s="63">
        <f>N337/(K337+L337)</f>
        <v>1100.7908418131358</v>
      </c>
      <c r="V337" s="63">
        <f>N337/(K337+L337)</f>
        <v>1100.7908418131358</v>
      </c>
      <c r="W337" s="85">
        <v>2017</v>
      </c>
    </row>
    <row r="338" spans="1:23" s="12" customFormat="1" ht="18.75" customHeight="1">
      <c r="A338" s="39"/>
      <c r="B338" s="121" t="s">
        <v>52</v>
      </c>
      <c r="C338" s="121"/>
      <c r="D338" s="121"/>
      <c r="E338" s="59"/>
      <c r="F338" s="59"/>
      <c r="G338" s="59"/>
      <c r="H338" s="59"/>
      <c r="I338" s="60">
        <f aca="true" t="shared" si="66" ref="I338:S338">SUM(I336:I337)</f>
        <v>2</v>
      </c>
      <c r="J338" s="61">
        <f t="shared" si="66"/>
        <v>1085</v>
      </c>
      <c r="K338" s="61">
        <f t="shared" si="66"/>
        <v>917</v>
      </c>
      <c r="L338" s="61">
        <f t="shared" si="66"/>
        <v>0</v>
      </c>
      <c r="M338" s="62">
        <f t="shared" si="66"/>
        <v>46</v>
      </c>
      <c r="N338" s="69">
        <f t="shared" si="66"/>
        <v>2682163.2299999995</v>
      </c>
      <c r="O338" s="69">
        <f t="shared" si="66"/>
        <v>0</v>
      </c>
      <c r="P338" s="69">
        <f t="shared" si="66"/>
        <v>2508484.46</v>
      </c>
      <c r="Q338" s="69">
        <f t="shared" si="66"/>
        <v>0</v>
      </c>
      <c r="R338" s="69">
        <f t="shared" si="66"/>
        <v>36146.880000000005</v>
      </c>
      <c r="S338" s="69">
        <f t="shared" si="66"/>
        <v>137531.89</v>
      </c>
      <c r="T338" s="70"/>
      <c r="U338" s="70"/>
      <c r="V338" s="70"/>
      <c r="W338" s="91"/>
    </row>
    <row r="339" spans="1:23" s="12" customFormat="1" ht="18.75" customHeight="1">
      <c r="A339" s="39"/>
      <c r="B339" s="39" t="s">
        <v>522</v>
      </c>
      <c r="C339" s="39"/>
      <c r="D339" s="39"/>
      <c r="E339" s="39"/>
      <c r="F339" s="39"/>
      <c r="G339" s="39"/>
      <c r="H339" s="39"/>
      <c r="I339" s="72"/>
      <c r="J339" s="73"/>
      <c r="K339" s="73"/>
      <c r="L339" s="73"/>
      <c r="M339" s="72"/>
      <c r="N339" s="74"/>
      <c r="O339" s="74"/>
      <c r="P339" s="74"/>
      <c r="Q339" s="74"/>
      <c r="R339" s="74"/>
      <c r="S339" s="74"/>
      <c r="T339" s="74"/>
      <c r="U339" s="74"/>
      <c r="V339" s="74"/>
      <c r="W339" s="88"/>
    </row>
    <row r="340" spans="1:23" s="12" customFormat="1" ht="37.5" customHeight="1">
      <c r="A340" s="43">
        <f>A337+1</f>
        <v>54</v>
      </c>
      <c r="B340" s="43">
        <v>1</v>
      </c>
      <c r="C340" s="44" t="s">
        <v>523</v>
      </c>
      <c r="D340" s="44" t="s">
        <v>524</v>
      </c>
      <c r="E340" s="43">
        <v>1965</v>
      </c>
      <c r="F340" s="43" t="s">
        <v>184</v>
      </c>
      <c r="G340" s="65" t="s">
        <v>103</v>
      </c>
      <c r="H340" s="43">
        <v>2</v>
      </c>
      <c r="I340" s="66">
        <v>2</v>
      </c>
      <c r="J340" s="67">
        <v>580.4</v>
      </c>
      <c r="K340" s="67">
        <v>273.9</v>
      </c>
      <c r="L340" s="67">
        <v>260</v>
      </c>
      <c r="M340" s="68">
        <v>19</v>
      </c>
      <c r="N340" s="30">
        <f>'Приложение №2'!E340</f>
        <v>6508407.720000001</v>
      </c>
      <c r="O340" s="63">
        <v>0</v>
      </c>
      <c r="P340" s="63">
        <f>N340-R340-S340</f>
        <v>6220403.330000001</v>
      </c>
      <c r="Q340" s="63">
        <v>0</v>
      </c>
      <c r="R340" s="63">
        <v>33531.71</v>
      </c>
      <c r="S340" s="63">
        <v>254472.68</v>
      </c>
      <c r="T340" s="63">
        <v>0</v>
      </c>
      <c r="U340" s="63">
        <f>N340/(K340+L340)</f>
        <v>12190.312268215022</v>
      </c>
      <c r="V340" s="63">
        <f>N340/(K340+L340)</f>
        <v>12190.312268215022</v>
      </c>
      <c r="W340" s="85">
        <v>2017</v>
      </c>
    </row>
    <row r="341" spans="1:23" s="12" customFormat="1" ht="37.5" customHeight="1">
      <c r="A341" s="43">
        <f>A340+1</f>
        <v>55</v>
      </c>
      <c r="B341" s="43">
        <v>2</v>
      </c>
      <c r="C341" s="44" t="s">
        <v>523</v>
      </c>
      <c r="D341" s="44" t="s">
        <v>678</v>
      </c>
      <c r="E341" s="43">
        <v>1971</v>
      </c>
      <c r="F341" s="43" t="s">
        <v>184</v>
      </c>
      <c r="G341" s="65" t="s">
        <v>103</v>
      </c>
      <c r="H341" s="43">
        <v>2</v>
      </c>
      <c r="I341" s="66">
        <v>1</v>
      </c>
      <c r="J341" s="67">
        <v>614.8</v>
      </c>
      <c r="K341" s="67">
        <v>371.4</v>
      </c>
      <c r="L341" s="67">
        <v>223</v>
      </c>
      <c r="M341" s="68">
        <v>25</v>
      </c>
      <c r="N341" s="30">
        <f>'Приложение №2'!E341</f>
        <v>904288.01</v>
      </c>
      <c r="O341" s="63">
        <v>0</v>
      </c>
      <c r="P341" s="63">
        <f>N341-R341-S341</f>
        <v>832840.4600000001</v>
      </c>
      <c r="Q341" s="63">
        <v>0</v>
      </c>
      <c r="R341" s="63">
        <v>15285.6</v>
      </c>
      <c r="S341" s="63">
        <v>56161.95</v>
      </c>
      <c r="T341" s="63">
        <v>0</v>
      </c>
      <c r="U341" s="63">
        <f>N341/(K341+L341)</f>
        <v>1521.3459118438761</v>
      </c>
      <c r="V341" s="63">
        <f>N341/(K341+L341)</f>
        <v>1521.3459118438761</v>
      </c>
      <c r="W341" s="85">
        <v>2017</v>
      </c>
    </row>
    <row r="342" spans="1:23" s="12" customFormat="1" ht="18.75" customHeight="1">
      <c r="A342" s="39"/>
      <c r="B342" s="121" t="s">
        <v>52</v>
      </c>
      <c r="C342" s="121"/>
      <c r="D342" s="121"/>
      <c r="E342" s="59"/>
      <c r="F342" s="59"/>
      <c r="G342" s="59"/>
      <c r="H342" s="59"/>
      <c r="I342" s="60">
        <f aca="true" t="shared" si="67" ref="I342:T342">SUM(I340:I341)</f>
        <v>3</v>
      </c>
      <c r="J342" s="61">
        <f t="shared" si="67"/>
        <v>1195.1999999999998</v>
      </c>
      <c r="K342" s="61">
        <f t="shared" si="67"/>
        <v>645.3</v>
      </c>
      <c r="L342" s="61">
        <f t="shared" si="67"/>
        <v>483</v>
      </c>
      <c r="M342" s="62">
        <f t="shared" si="67"/>
        <v>44</v>
      </c>
      <c r="N342" s="69">
        <f t="shared" si="67"/>
        <v>7412695.73</v>
      </c>
      <c r="O342" s="69">
        <f t="shared" si="67"/>
        <v>0</v>
      </c>
      <c r="P342" s="69">
        <f t="shared" si="67"/>
        <v>7053243.790000001</v>
      </c>
      <c r="Q342" s="69">
        <f t="shared" si="67"/>
        <v>0</v>
      </c>
      <c r="R342" s="69">
        <f t="shared" si="67"/>
        <v>48817.31</v>
      </c>
      <c r="S342" s="69">
        <f t="shared" si="67"/>
        <v>310634.63</v>
      </c>
      <c r="T342" s="69">
        <f t="shared" si="67"/>
        <v>0</v>
      </c>
      <c r="U342" s="70"/>
      <c r="V342" s="70"/>
      <c r="W342" s="91"/>
    </row>
    <row r="343" spans="1:23" s="12" customFormat="1" ht="18.75" customHeight="1">
      <c r="A343" s="39"/>
      <c r="B343" s="107" t="s">
        <v>167</v>
      </c>
      <c r="C343" s="39"/>
      <c r="D343" s="39"/>
      <c r="E343" s="59"/>
      <c r="F343" s="59"/>
      <c r="G343" s="59"/>
      <c r="H343" s="59"/>
      <c r="I343" s="60"/>
      <c r="J343" s="61"/>
      <c r="K343" s="61"/>
      <c r="L343" s="61"/>
      <c r="M343" s="62"/>
      <c r="N343" s="69"/>
      <c r="O343" s="69"/>
      <c r="P343" s="69"/>
      <c r="Q343" s="69"/>
      <c r="R343" s="69"/>
      <c r="S343" s="69"/>
      <c r="T343" s="69"/>
      <c r="U343" s="70"/>
      <c r="V343" s="70"/>
      <c r="W343" s="91"/>
    </row>
    <row r="344" spans="1:23" s="12" customFormat="1" ht="18.75" customHeight="1">
      <c r="A344" s="24">
        <f>A341+1</f>
        <v>56</v>
      </c>
      <c r="B344" s="24">
        <v>1</v>
      </c>
      <c r="C344" s="25" t="s">
        <v>168</v>
      </c>
      <c r="D344" s="25" t="s">
        <v>169</v>
      </c>
      <c r="E344" s="24">
        <v>1973</v>
      </c>
      <c r="F344" s="43" t="s">
        <v>184</v>
      </c>
      <c r="G344" s="26" t="s">
        <v>103</v>
      </c>
      <c r="H344" s="27">
        <v>2</v>
      </c>
      <c r="I344" s="28">
        <v>3</v>
      </c>
      <c r="J344" s="29">
        <v>555.34</v>
      </c>
      <c r="K344" s="29">
        <v>325.5</v>
      </c>
      <c r="L344" s="29">
        <v>171.1</v>
      </c>
      <c r="M344" s="28">
        <v>54</v>
      </c>
      <c r="N344" s="30">
        <f>'Приложение №2'!E344</f>
        <v>62292.07</v>
      </c>
      <c r="O344" s="30">
        <v>0</v>
      </c>
      <c r="P344" s="30">
        <v>62292.07</v>
      </c>
      <c r="Q344" s="30">
        <v>0</v>
      </c>
      <c r="R344" s="30">
        <v>0</v>
      </c>
      <c r="S344" s="30">
        <v>0</v>
      </c>
      <c r="T344" s="30">
        <v>0</v>
      </c>
      <c r="U344" s="30">
        <f>N344/(K344+L344)</f>
        <v>125.4371123640757</v>
      </c>
      <c r="V344" s="30">
        <f>N344/(K344+L344)</f>
        <v>125.4371123640757</v>
      </c>
      <c r="W344" s="85">
        <v>2017</v>
      </c>
    </row>
    <row r="345" spans="1:23" s="12" customFormat="1" ht="18.75" customHeight="1">
      <c r="A345" s="24">
        <f>A344+1</f>
        <v>57</v>
      </c>
      <c r="B345" s="24">
        <v>2</v>
      </c>
      <c r="C345" s="25" t="s">
        <v>168</v>
      </c>
      <c r="D345" s="25" t="s">
        <v>170</v>
      </c>
      <c r="E345" s="24">
        <v>1984</v>
      </c>
      <c r="F345" s="43" t="s">
        <v>184</v>
      </c>
      <c r="G345" s="26" t="s">
        <v>103</v>
      </c>
      <c r="H345" s="27">
        <v>2</v>
      </c>
      <c r="I345" s="28">
        <v>2</v>
      </c>
      <c r="J345" s="29">
        <v>1195.4</v>
      </c>
      <c r="K345" s="29">
        <v>651.7</v>
      </c>
      <c r="L345" s="29">
        <v>400.9</v>
      </c>
      <c r="M345" s="28">
        <v>54</v>
      </c>
      <c r="N345" s="30">
        <f>'Приложение №2'!E345</f>
        <v>2733953.9541384024</v>
      </c>
      <c r="O345" s="30">
        <v>0</v>
      </c>
      <c r="P345" s="30">
        <f>N345-R345-S345</f>
        <v>2617362.288029539</v>
      </c>
      <c r="Q345" s="30">
        <v>0</v>
      </c>
      <c r="R345" s="30">
        <v>9415.920611626858</v>
      </c>
      <c r="S345" s="30">
        <v>107175.7454972367</v>
      </c>
      <c r="T345" s="30">
        <v>0</v>
      </c>
      <c r="U345" s="30">
        <f>N345/(K345+L345)</f>
        <v>2597.3341764567763</v>
      </c>
      <c r="V345" s="30">
        <f>N345/(K345+L345)</f>
        <v>2597.3341764567763</v>
      </c>
      <c r="W345" s="85">
        <v>2017</v>
      </c>
    </row>
    <row r="346" spans="1:23" s="12" customFormat="1" ht="18.75" customHeight="1">
      <c r="A346" s="24">
        <f>A345+1</f>
        <v>58</v>
      </c>
      <c r="B346" s="75">
        <v>3</v>
      </c>
      <c r="C346" s="76" t="s">
        <v>168</v>
      </c>
      <c r="D346" s="76" t="s">
        <v>679</v>
      </c>
      <c r="E346" s="75">
        <v>1973</v>
      </c>
      <c r="F346" s="77" t="s">
        <v>184</v>
      </c>
      <c r="G346" s="78" t="s">
        <v>103</v>
      </c>
      <c r="H346" s="79">
        <v>2</v>
      </c>
      <c r="I346" s="80">
        <v>2</v>
      </c>
      <c r="J346" s="81">
        <v>1139.8</v>
      </c>
      <c r="K346" s="81">
        <v>598</v>
      </c>
      <c r="L346" s="81">
        <v>399.6</v>
      </c>
      <c r="M346" s="80">
        <v>63</v>
      </c>
      <c r="N346" s="30">
        <f>'Приложение №2'!E346</f>
        <v>183311.39</v>
      </c>
      <c r="O346" s="82">
        <v>0</v>
      </c>
      <c r="P346" s="82">
        <f>N346-R346-S346</f>
        <v>143837.32</v>
      </c>
      <c r="Q346" s="82">
        <v>0</v>
      </c>
      <c r="R346" s="82">
        <v>39474.07</v>
      </c>
      <c r="S346" s="82">
        <v>0</v>
      </c>
      <c r="T346" s="82">
        <v>0</v>
      </c>
      <c r="U346" s="82">
        <f>N346/(K346+L346)</f>
        <v>183.75239574979952</v>
      </c>
      <c r="V346" s="82">
        <f>N346/(K346+L346)</f>
        <v>183.75239574979952</v>
      </c>
      <c r="W346" s="85">
        <v>2017</v>
      </c>
    </row>
    <row r="347" spans="1:23" s="12" customFormat="1" ht="18.75" customHeight="1">
      <c r="A347" s="83"/>
      <c r="B347" s="121" t="s">
        <v>52</v>
      </c>
      <c r="C347" s="121"/>
      <c r="D347" s="121"/>
      <c r="E347" s="65"/>
      <c r="F347" s="65"/>
      <c r="G347" s="65"/>
      <c r="H347" s="65"/>
      <c r="I347" s="66"/>
      <c r="J347" s="61">
        <f aca="true" t="shared" si="68" ref="J347:T347">SUM(J344:J346)</f>
        <v>2890.54</v>
      </c>
      <c r="K347" s="61">
        <f t="shared" si="68"/>
        <v>1575.2</v>
      </c>
      <c r="L347" s="61">
        <f t="shared" si="68"/>
        <v>971.6</v>
      </c>
      <c r="M347" s="62">
        <f t="shared" si="68"/>
        <v>171</v>
      </c>
      <c r="N347" s="69">
        <f t="shared" si="68"/>
        <v>2979557.4141384023</v>
      </c>
      <c r="O347" s="69">
        <f t="shared" si="68"/>
        <v>0</v>
      </c>
      <c r="P347" s="69">
        <f t="shared" si="68"/>
        <v>2823491.6780295386</v>
      </c>
      <c r="Q347" s="69">
        <f t="shared" si="68"/>
        <v>0</v>
      </c>
      <c r="R347" s="69">
        <f t="shared" si="68"/>
        <v>48889.990611626854</v>
      </c>
      <c r="S347" s="69">
        <f t="shared" si="68"/>
        <v>107175.7454972367</v>
      </c>
      <c r="T347" s="69">
        <f t="shared" si="68"/>
        <v>0</v>
      </c>
      <c r="U347" s="84"/>
      <c r="V347" s="84"/>
      <c r="W347" s="92"/>
    </row>
    <row r="348" spans="1:23" s="12" customFormat="1" ht="18.75" customHeight="1">
      <c r="A348" s="58"/>
      <c r="B348" s="121" t="s">
        <v>656</v>
      </c>
      <c r="C348" s="121"/>
      <c r="D348" s="121"/>
      <c r="E348" s="59"/>
      <c r="F348" s="59"/>
      <c r="G348" s="59"/>
      <c r="H348" s="59"/>
      <c r="I348" s="60">
        <f>I276+I297+I302+I306+I312+I331+I334+I338+I342</f>
        <v>197</v>
      </c>
      <c r="J348" s="61">
        <f>J276+J297+J302+J306+J312+J331+J334+J338+J342</f>
        <v>179347.48</v>
      </c>
      <c r="K348" s="61">
        <f>K276+K297+K302+K306+K312+K331+K334+K338+K342</f>
        <v>157433.4</v>
      </c>
      <c r="L348" s="61">
        <f>L276+L297+L302+L306+L312+L331+L334+L338+L342</f>
        <v>4222.29</v>
      </c>
      <c r="M348" s="62">
        <f>M276+M297+M302+M306+M312+M331+M334+M338+M342</f>
        <v>6643</v>
      </c>
      <c r="N348" s="69">
        <f>N276+N297+N302+N306+N312+N331+N334+N338+N342+N347</f>
        <v>428122690.63937485</v>
      </c>
      <c r="O348" s="69">
        <f aca="true" t="shared" si="69" ref="O348:T348">O276+O297+O302+O306+O312+O331+O334+O338+O342</f>
        <v>0</v>
      </c>
      <c r="P348" s="69">
        <f t="shared" si="69"/>
        <v>306063468.31902486</v>
      </c>
      <c r="Q348" s="69">
        <f t="shared" si="69"/>
        <v>0</v>
      </c>
      <c r="R348" s="69">
        <f t="shared" si="69"/>
        <v>10992732.690000001</v>
      </c>
      <c r="S348" s="69">
        <f t="shared" si="69"/>
        <v>108086932.2162116</v>
      </c>
      <c r="T348" s="69">
        <f t="shared" si="69"/>
        <v>0</v>
      </c>
      <c r="U348" s="70"/>
      <c r="V348" s="70"/>
      <c r="W348" s="91"/>
    </row>
    <row r="349" spans="1:23" ht="18.75" customHeight="1">
      <c r="A349" s="106"/>
      <c r="B349" s="108" t="s">
        <v>511</v>
      </c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9"/>
    </row>
    <row r="350" spans="1:23" ht="18.75" customHeight="1">
      <c r="A350" s="106"/>
      <c r="B350" s="122" t="s">
        <v>106</v>
      </c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3"/>
    </row>
    <row r="351" spans="1:23" ht="18.75" customHeight="1">
      <c r="A351" s="24">
        <v>1</v>
      </c>
      <c r="B351" s="24">
        <v>1</v>
      </c>
      <c r="C351" s="25" t="s">
        <v>107</v>
      </c>
      <c r="D351" s="25" t="s">
        <v>302</v>
      </c>
      <c r="E351" s="24">
        <v>1974</v>
      </c>
      <c r="F351" s="24">
        <v>1986</v>
      </c>
      <c r="G351" s="26" t="s">
        <v>103</v>
      </c>
      <c r="H351" s="27">
        <v>2</v>
      </c>
      <c r="I351" s="28">
        <v>2</v>
      </c>
      <c r="J351" s="29">
        <v>535</v>
      </c>
      <c r="K351" s="29">
        <v>494.6</v>
      </c>
      <c r="L351" s="29">
        <v>0</v>
      </c>
      <c r="M351" s="28">
        <v>22</v>
      </c>
      <c r="N351" s="30">
        <f>'Приложение №2'!E351</f>
        <v>6131269.332</v>
      </c>
      <c r="O351" s="30">
        <v>0</v>
      </c>
      <c r="P351" s="30">
        <f>N351-R351-S351</f>
        <v>6118903.762</v>
      </c>
      <c r="Q351" s="30">
        <v>0</v>
      </c>
      <c r="R351" s="30">
        <v>12365.57</v>
      </c>
      <c r="S351" s="30">
        <v>0</v>
      </c>
      <c r="T351" s="30">
        <v>0</v>
      </c>
      <c r="U351" s="30">
        <f>N351/(K351+L351)</f>
        <v>12396.42</v>
      </c>
      <c r="V351" s="30">
        <f>U351</f>
        <v>12396.42</v>
      </c>
      <c r="W351" s="85">
        <v>2018</v>
      </c>
    </row>
    <row r="352" spans="1:23" ht="18.75" customHeight="1">
      <c r="A352" s="106"/>
      <c r="B352" s="122" t="s">
        <v>52</v>
      </c>
      <c r="C352" s="122"/>
      <c r="D352" s="122"/>
      <c r="E352" s="106"/>
      <c r="F352" s="106"/>
      <c r="G352" s="106"/>
      <c r="H352" s="106"/>
      <c r="I352" s="31">
        <v>2</v>
      </c>
      <c r="J352" s="32">
        <v>535</v>
      </c>
      <c r="K352" s="32">
        <v>494.6</v>
      </c>
      <c r="L352" s="32">
        <v>0</v>
      </c>
      <c r="M352" s="31">
        <v>22</v>
      </c>
      <c r="N352" s="33">
        <v>5049776.98</v>
      </c>
      <c r="O352" s="33">
        <v>0</v>
      </c>
      <c r="P352" s="33">
        <v>5037411.41</v>
      </c>
      <c r="Q352" s="33">
        <v>0</v>
      </c>
      <c r="R352" s="33">
        <v>12365.57</v>
      </c>
      <c r="S352" s="33">
        <v>0</v>
      </c>
      <c r="T352" s="33">
        <v>0</v>
      </c>
      <c r="U352" s="33"/>
      <c r="V352" s="33"/>
      <c r="W352" s="86"/>
    </row>
    <row r="353" spans="1:23" ht="18.75" customHeight="1">
      <c r="A353" s="106"/>
      <c r="B353" s="122" t="s">
        <v>46</v>
      </c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3"/>
    </row>
    <row r="354" spans="1:23" ht="18.75" customHeight="1">
      <c r="A354" s="24">
        <v>2</v>
      </c>
      <c r="B354" s="24">
        <v>1</v>
      </c>
      <c r="C354" s="25" t="s">
        <v>47</v>
      </c>
      <c r="D354" s="25" t="s">
        <v>303</v>
      </c>
      <c r="E354" s="24">
        <v>1960</v>
      </c>
      <c r="F354" s="24">
        <v>1960</v>
      </c>
      <c r="G354" s="26" t="s">
        <v>103</v>
      </c>
      <c r="H354" s="27">
        <v>2</v>
      </c>
      <c r="I354" s="28">
        <v>2</v>
      </c>
      <c r="J354" s="29">
        <v>717.26</v>
      </c>
      <c r="K354" s="29">
        <v>634.66</v>
      </c>
      <c r="L354" s="29">
        <v>0</v>
      </c>
      <c r="M354" s="28">
        <v>33</v>
      </c>
      <c r="N354" s="30">
        <f>'Приложение №2'!E354</f>
        <v>1342039.3428</v>
      </c>
      <c r="O354" s="30">
        <v>0</v>
      </c>
      <c r="P354" s="30">
        <f aca="true" t="shared" si="70" ref="P354:P417">N354-R354-S354</f>
        <v>1328331.3328</v>
      </c>
      <c r="Q354" s="30">
        <v>0</v>
      </c>
      <c r="R354" s="30">
        <v>13708.01</v>
      </c>
      <c r="S354" s="30">
        <v>0</v>
      </c>
      <c r="T354" s="30">
        <v>0</v>
      </c>
      <c r="U354" s="30">
        <f aca="true" t="shared" si="71" ref="U354:U417">N354/(K354+L354)</f>
        <v>2114.58</v>
      </c>
      <c r="V354" s="30">
        <f aca="true" t="shared" si="72" ref="V354:V417">U354</f>
        <v>2114.58</v>
      </c>
      <c r="W354" s="85">
        <v>2018</v>
      </c>
    </row>
    <row r="355" spans="1:23" ht="18.75" customHeight="1">
      <c r="A355" s="24">
        <v>3</v>
      </c>
      <c r="B355" s="24">
        <v>2</v>
      </c>
      <c r="C355" s="25" t="s">
        <v>47</v>
      </c>
      <c r="D355" s="25" t="s">
        <v>108</v>
      </c>
      <c r="E355" s="24">
        <v>1967</v>
      </c>
      <c r="F355" s="24">
        <v>1967</v>
      </c>
      <c r="G355" s="26" t="s">
        <v>103</v>
      </c>
      <c r="H355" s="27">
        <v>2</v>
      </c>
      <c r="I355" s="28">
        <v>2</v>
      </c>
      <c r="J355" s="29">
        <v>733.05</v>
      </c>
      <c r="K355" s="29">
        <v>648.85</v>
      </c>
      <c r="L355" s="29">
        <v>0</v>
      </c>
      <c r="M355" s="28">
        <v>35</v>
      </c>
      <c r="N355" s="30">
        <f>'Приложение №2'!E355</f>
        <v>4954144.9395</v>
      </c>
      <c r="O355" s="30">
        <v>0</v>
      </c>
      <c r="P355" s="30">
        <f t="shared" si="70"/>
        <v>4938787.339500001</v>
      </c>
      <c r="Q355" s="30">
        <v>0</v>
      </c>
      <c r="R355" s="30">
        <v>15357.6</v>
      </c>
      <c r="S355" s="30">
        <v>0</v>
      </c>
      <c r="T355" s="30">
        <v>0</v>
      </c>
      <c r="U355" s="30">
        <f t="shared" si="71"/>
        <v>7635.27</v>
      </c>
      <c r="V355" s="30">
        <f t="shared" si="72"/>
        <v>7635.27</v>
      </c>
      <c r="W355" s="85">
        <v>2018</v>
      </c>
    </row>
    <row r="356" spans="1:23" ht="18.75" customHeight="1">
      <c r="A356" s="24">
        <v>4</v>
      </c>
      <c r="B356" s="24">
        <v>3</v>
      </c>
      <c r="C356" s="25" t="s">
        <v>47</v>
      </c>
      <c r="D356" s="25" t="s">
        <v>109</v>
      </c>
      <c r="E356" s="24">
        <v>1960</v>
      </c>
      <c r="F356" s="24">
        <v>1960</v>
      </c>
      <c r="G356" s="26" t="s">
        <v>103</v>
      </c>
      <c r="H356" s="27">
        <v>2</v>
      </c>
      <c r="I356" s="28">
        <v>3</v>
      </c>
      <c r="J356" s="29">
        <v>854</v>
      </c>
      <c r="K356" s="29">
        <v>587.9</v>
      </c>
      <c r="L356" s="29">
        <v>0</v>
      </c>
      <c r="M356" s="28">
        <v>21</v>
      </c>
      <c r="N356" s="30">
        <f>'Приложение №2'!E356</f>
        <v>1243161.582</v>
      </c>
      <c r="O356" s="30">
        <v>0</v>
      </c>
      <c r="P356" s="30">
        <f t="shared" si="70"/>
        <v>1223037.2219999998</v>
      </c>
      <c r="Q356" s="30">
        <v>0</v>
      </c>
      <c r="R356" s="30">
        <v>20124.36</v>
      </c>
      <c r="S356" s="30">
        <v>0</v>
      </c>
      <c r="T356" s="30">
        <v>0</v>
      </c>
      <c r="U356" s="30">
        <f t="shared" si="71"/>
        <v>2114.58</v>
      </c>
      <c r="V356" s="30">
        <f t="shared" si="72"/>
        <v>2114.58</v>
      </c>
      <c r="W356" s="85">
        <v>2018</v>
      </c>
    </row>
    <row r="357" spans="1:23" ht="18.75" customHeight="1">
      <c r="A357" s="24">
        <v>5</v>
      </c>
      <c r="B357" s="24">
        <v>4</v>
      </c>
      <c r="C357" s="25" t="s">
        <v>47</v>
      </c>
      <c r="D357" s="25" t="s">
        <v>304</v>
      </c>
      <c r="E357" s="24">
        <v>1973</v>
      </c>
      <c r="F357" s="24">
        <v>1973</v>
      </c>
      <c r="G357" s="26" t="s">
        <v>103</v>
      </c>
      <c r="H357" s="27">
        <v>2</v>
      </c>
      <c r="I357" s="28">
        <v>2</v>
      </c>
      <c r="J357" s="29">
        <v>539.12</v>
      </c>
      <c r="K357" s="29">
        <v>497.76</v>
      </c>
      <c r="L357" s="29">
        <v>0</v>
      </c>
      <c r="M357" s="28">
        <v>28</v>
      </c>
      <c r="N357" s="30">
        <f>'Приложение №2'!E357</f>
        <v>1929720.9456000002</v>
      </c>
      <c r="O357" s="30">
        <v>0</v>
      </c>
      <c r="P357" s="30">
        <f t="shared" si="70"/>
        <v>1918953.7756000003</v>
      </c>
      <c r="Q357" s="30">
        <v>0</v>
      </c>
      <c r="R357" s="30">
        <v>10767.17</v>
      </c>
      <c r="S357" s="30">
        <v>0</v>
      </c>
      <c r="T357" s="30">
        <v>0</v>
      </c>
      <c r="U357" s="30">
        <f t="shared" si="71"/>
        <v>3876.8100000000004</v>
      </c>
      <c r="V357" s="30">
        <f t="shared" si="72"/>
        <v>3876.8100000000004</v>
      </c>
      <c r="W357" s="85">
        <v>2018</v>
      </c>
    </row>
    <row r="358" spans="1:23" ht="18.75" customHeight="1">
      <c r="A358" s="24">
        <v>6</v>
      </c>
      <c r="B358" s="24">
        <v>5</v>
      </c>
      <c r="C358" s="25" t="s">
        <v>47</v>
      </c>
      <c r="D358" s="25" t="s">
        <v>305</v>
      </c>
      <c r="E358" s="24">
        <v>1962</v>
      </c>
      <c r="F358" s="24">
        <v>1962</v>
      </c>
      <c r="G358" s="26" t="s">
        <v>103</v>
      </c>
      <c r="H358" s="27">
        <v>2</v>
      </c>
      <c r="I358" s="28">
        <v>2</v>
      </c>
      <c r="J358" s="29">
        <v>554</v>
      </c>
      <c r="K358" s="29">
        <v>508.2</v>
      </c>
      <c r="L358" s="29">
        <v>0</v>
      </c>
      <c r="M358" s="28">
        <v>27</v>
      </c>
      <c r="N358" s="30">
        <f>'Приложение №2'!E358</f>
        <v>3163565.3279999997</v>
      </c>
      <c r="O358" s="30">
        <v>0</v>
      </c>
      <c r="P358" s="30">
        <f t="shared" si="70"/>
        <v>3152691.888</v>
      </c>
      <c r="Q358" s="30">
        <v>0</v>
      </c>
      <c r="R358" s="30">
        <v>10873.44</v>
      </c>
      <c r="S358" s="30">
        <v>0</v>
      </c>
      <c r="T358" s="30">
        <v>0</v>
      </c>
      <c r="U358" s="30">
        <f t="shared" si="71"/>
        <v>6225.04</v>
      </c>
      <c r="V358" s="30">
        <f t="shared" si="72"/>
        <v>6225.04</v>
      </c>
      <c r="W358" s="85">
        <v>2018</v>
      </c>
    </row>
    <row r="359" spans="1:23" ht="18.75" customHeight="1">
      <c r="A359" s="24">
        <v>7</v>
      </c>
      <c r="B359" s="24">
        <v>6</v>
      </c>
      <c r="C359" s="25" t="s">
        <v>47</v>
      </c>
      <c r="D359" s="25" t="s">
        <v>306</v>
      </c>
      <c r="E359" s="24">
        <v>1965</v>
      </c>
      <c r="F359" s="24">
        <v>1965</v>
      </c>
      <c r="G359" s="26" t="s">
        <v>103</v>
      </c>
      <c r="H359" s="27">
        <v>2</v>
      </c>
      <c r="I359" s="28">
        <v>1</v>
      </c>
      <c r="J359" s="29">
        <v>353.54</v>
      </c>
      <c r="K359" s="29">
        <v>320.54</v>
      </c>
      <c r="L359" s="29">
        <v>0</v>
      </c>
      <c r="M359" s="28">
        <v>24</v>
      </c>
      <c r="N359" s="30">
        <f>'Приложение №2'!E359</f>
        <v>1139968.4560000002</v>
      </c>
      <c r="O359" s="30">
        <v>0</v>
      </c>
      <c r="P359" s="30">
        <f t="shared" si="70"/>
        <v>1132129.3860000002</v>
      </c>
      <c r="Q359" s="30">
        <v>0</v>
      </c>
      <c r="R359" s="30">
        <v>7839.07</v>
      </c>
      <c r="S359" s="30">
        <v>0</v>
      </c>
      <c r="T359" s="30">
        <v>0</v>
      </c>
      <c r="U359" s="30">
        <f t="shared" si="71"/>
        <v>3556.4000000000005</v>
      </c>
      <c r="V359" s="30">
        <f t="shared" si="72"/>
        <v>3556.4000000000005</v>
      </c>
      <c r="W359" s="85">
        <v>2018</v>
      </c>
    </row>
    <row r="360" spans="1:23" ht="18.75" customHeight="1">
      <c r="A360" s="24">
        <v>8</v>
      </c>
      <c r="B360" s="24">
        <v>7</v>
      </c>
      <c r="C360" s="25" t="s">
        <v>47</v>
      </c>
      <c r="D360" s="25" t="s">
        <v>307</v>
      </c>
      <c r="E360" s="24">
        <v>1968</v>
      </c>
      <c r="F360" s="24">
        <v>1968</v>
      </c>
      <c r="G360" s="26" t="s">
        <v>103</v>
      </c>
      <c r="H360" s="27">
        <v>2</v>
      </c>
      <c r="I360" s="28">
        <v>2</v>
      </c>
      <c r="J360" s="29">
        <v>567.48</v>
      </c>
      <c r="K360" s="29">
        <v>518.3</v>
      </c>
      <c r="L360" s="29">
        <v>0</v>
      </c>
      <c r="M360" s="28">
        <v>24</v>
      </c>
      <c r="N360" s="30">
        <f>'Приложение №2'!E360</f>
        <v>1843282.1199999999</v>
      </c>
      <c r="O360" s="30">
        <v>0</v>
      </c>
      <c r="P360" s="30">
        <f t="shared" si="70"/>
        <v>1832086.8399999999</v>
      </c>
      <c r="Q360" s="30">
        <v>0</v>
      </c>
      <c r="R360" s="30">
        <v>11195.28</v>
      </c>
      <c r="S360" s="30">
        <v>0</v>
      </c>
      <c r="T360" s="30">
        <v>0</v>
      </c>
      <c r="U360" s="30">
        <f t="shared" si="71"/>
        <v>3556.4</v>
      </c>
      <c r="V360" s="30">
        <f t="shared" si="72"/>
        <v>3556.4</v>
      </c>
      <c r="W360" s="85">
        <v>2018</v>
      </c>
    </row>
    <row r="361" spans="1:23" ht="18.75" customHeight="1">
      <c r="A361" s="24">
        <v>9</v>
      </c>
      <c r="B361" s="24">
        <v>8</v>
      </c>
      <c r="C361" s="25" t="s">
        <v>47</v>
      </c>
      <c r="D361" s="25" t="s">
        <v>308</v>
      </c>
      <c r="E361" s="24">
        <v>1962</v>
      </c>
      <c r="F361" s="24">
        <v>1962</v>
      </c>
      <c r="G361" s="26" t="s">
        <v>103</v>
      </c>
      <c r="H361" s="27">
        <v>2</v>
      </c>
      <c r="I361" s="28">
        <v>2</v>
      </c>
      <c r="J361" s="29">
        <v>678.8</v>
      </c>
      <c r="K361" s="29">
        <v>620.4</v>
      </c>
      <c r="L361" s="29">
        <v>0</v>
      </c>
      <c r="M361" s="28">
        <v>32</v>
      </c>
      <c r="N361" s="30">
        <f>'Приложение №2'!E361</f>
        <v>2721825.084</v>
      </c>
      <c r="O361" s="30">
        <v>0</v>
      </c>
      <c r="P361" s="30">
        <f t="shared" si="70"/>
        <v>2708424.4439999997</v>
      </c>
      <c r="Q361" s="30">
        <v>0</v>
      </c>
      <c r="R361" s="30">
        <v>13400.64</v>
      </c>
      <c r="S361" s="30">
        <v>0</v>
      </c>
      <c r="T361" s="30">
        <v>0</v>
      </c>
      <c r="U361" s="30">
        <f t="shared" si="71"/>
        <v>4387.21</v>
      </c>
      <c r="V361" s="30">
        <f t="shared" si="72"/>
        <v>4387.21</v>
      </c>
      <c r="W361" s="85">
        <v>2018</v>
      </c>
    </row>
    <row r="362" spans="1:23" ht="18.75" customHeight="1">
      <c r="A362" s="24">
        <v>10</v>
      </c>
      <c r="B362" s="24">
        <v>9</v>
      </c>
      <c r="C362" s="25" t="s">
        <v>47</v>
      </c>
      <c r="D362" s="25" t="s">
        <v>309</v>
      </c>
      <c r="E362" s="24">
        <v>1964</v>
      </c>
      <c r="F362" s="24">
        <v>1964</v>
      </c>
      <c r="G362" s="26" t="s">
        <v>103</v>
      </c>
      <c r="H362" s="27">
        <v>2</v>
      </c>
      <c r="I362" s="28">
        <v>2</v>
      </c>
      <c r="J362" s="29">
        <v>532.78</v>
      </c>
      <c r="K362" s="29">
        <v>483.58</v>
      </c>
      <c r="L362" s="29">
        <v>0</v>
      </c>
      <c r="M362" s="28">
        <v>27</v>
      </c>
      <c r="N362" s="30">
        <f>'Приложение №2'!E362</f>
        <v>1022568.5963999999</v>
      </c>
      <c r="O362" s="30">
        <v>0</v>
      </c>
      <c r="P362" s="30">
        <f t="shared" si="70"/>
        <v>1012324.3663999999</v>
      </c>
      <c r="Q362" s="30">
        <v>0</v>
      </c>
      <c r="R362" s="30">
        <v>10244.23</v>
      </c>
      <c r="S362" s="30">
        <v>0</v>
      </c>
      <c r="T362" s="30">
        <v>0</v>
      </c>
      <c r="U362" s="30">
        <f t="shared" si="71"/>
        <v>2114.58</v>
      </c>
      <c r="V362" s="30">
        <f t="shared" si="72"/>
        <v>2114.58</v>
      </c>
      <c r="W362" s="85">
        <v>2018</v>
      </c>
    </row>
    <row r="363" spans="1:23" ht="18.75" customHeight="1">
      <c r="A363" s="24">
        <v>11</v>
      </c>
      <c r="B363" s="24">
        <v>10</v>
      </c>
      <c r="C363" s="25" t="s">
        <v>47</v>
      </c>
      <c r="D363" s="25" t="s">
        <v>310</v>
      </c>
      <c r="E363" s="24">
        <v>1966</v>
      </c>
      <c r="F363" s="24">
        <v>1966</v>
      </c>
      <c r="G363" s="26" t="s">
        <v>103</v>
      </c>
      <c r="H363" s="27">
        <v>2</v>
      </c>
      <c r="I363" s="28">
        <v>3</v>
      </c>
      <c r="J363" s="29">
        <v>593.01</v>
      </c>
      <c r="K363" s="29">
        <v>536.61</v>
      </c>
      <c r="L363" s="29">
        <v>0</v>
      </c>
      <c r="M363" s="28">
        <v>31</v>
      </c>
      <c r="N363" s="30">
        <f>'Приложение №2'!E363</f>
        <v>1306639.9838999999</v>
      </c>
      <c r="O363" s="30">
        <v>0</v>
      </c>
      <c r="P363" s="30">
        <f t="shared" si="70"/>
        <v>1295100.6138999998</v>
      </c>
      <c r="Q363" s="30">
        <v>0</v>
      </c>
      <c r="R363" s="30">
        <v>11539.37</v>
      </c>
      <c r="S363" s="30">
        <v>0</v>
      </c>
      <c r="T363" s="30">
        <v>0</v>
      </c>
      <c r="U363" s="30">
        <f t="shared" si="71"/>
        <v>2434.99</v>
      </c>
      <c r="V363" s="30">
        <f t="shared" si="72"/>
        <v>2434.99</v>
      </c>
      <c r="W363" s="85">
        <v>2018</v>
      </c>
    </row>
    <row r="364" spans="1:23" ht="18.75" customHeight="1">
      <c r="A364" s="24">
        <v>12</v>
      </c>
      <c r="B364" s="24">
        <v>11</v>
      </c>
      <c r="C364" s="25" t="s">
        <v>47</v>
      </c>
      <c r="D364" s="25" t="s">
        <v>311</v>
      </c>
      <c r="E364" s="24">
        <v>1968</v>
      </c>
      <c r="F364" s="24">
        <v>1968</v>
      </c>
      <c r="G364" s="26" t="s">
        <v>103</v>
      </c>
      <c r="H364" s="27">
        <v>2</v>
      </c>
      <c r="I364" s="28">
        <v>3</v>
      </c>
      <c r="J364" s="29">
        <v>611.28</v>
      </c>
      <c r="K364" s="29">
        <v>539.28</v>
      </c>
      <c r="L364" s="29">
        <v>0</v>
      </c>
      <c r="M364" s="28">
        <v>24</v>
      </c>
      <c r="N364" s="30">
        <f>'Приложение №2'!E364</f>
        <v>1917895.392</v>
      </c>
      <c r="O364" s="30">
        <v>0</v>
      </c>
      <c r="P364" s="30">
        <f t="shared" si="70"/>
        <v>1906206.982</v>
      </c>
      <c r="Q364" s="30">
        <v>0</v>
      </c>
      <c r="R364" s="30">
        <v>11688.41</v>
      </c>
      <c r="S364" s="30">
        <v>0</v>
      </c>
      <c r="T364" s="30">
        <v>0</v>
      </c>
      <c r="U364" s="30">
        <f t="shared" si="71"/>
        <v>3556.4</v>
      </c>
      <c r="V364" s="30">
        <f t="shared" si="72"/>
        <v>3556.4</v>
      </c>
      <c r="W364" s="85">
        <v>2018</v>
      </c>
    </row>
    <row r="365" spans="1:23" ht="18.75" customHeight="1">
      <c r="A365" s="24">
        <v>13</v>
      </c>
      <c r="B365" s="24">
        <v>12</v>
      </c>
      <c r="C365" s="25" t="s">
        <v>47</v>
      </c>
      <c r="D365" s="25" t="s">
        <v>110</v>
      </c>
      <c r="E365" s="24">
        <v>1973</v>
      </c>
      <c r="F365" s="24">
        <v>1973</v>
      </c>
      <c r="G365" s="26" t="s">
        <v>103</v>
      </c>
      <c r="H365" s="27">
        <v>2</v>
      </c>
      <c r="I365" s="28">
        <v>3</v>
      </c>
      <c r="J365" s="29">
        <v>543.85</v>
      </c>
      <c r="K365" s="29">
        <v>501.99</v>
      </c>
      <c r="L365" s="29">
        <v>0</v>
      </c>
      <c r="M365" s="28">
        <v>19</v>
      </c>
      <c r="N365" s="30">
        <f>'Приложение №2'!E365</f>
        <v>2202335.5479</v>
      </c>
      <c r="O365" s="30">
        <v>0</v>
      </c>
      <c r="P365" s="30">
        <f t="shared" si="70"/>
        <v>2191480.8979</v>
      </c>
      <c r="Q365" s="30">
        <v>0</v>
      </c>
      <c r="R365" s="30">
        <v>10854.65</v>
      </c>
      <c r="S365" s="30">
        <v>0</v>
      </c>
      <c r="T365" s="30">
        <v>0</v>
      </c>
      <c r="U365" s="30">
        <f t="shared" si="71"/>
        <v>4387.21</v>
      </c>
      <c r="V365" s="30">
        <f t="shared" si="72"/>
        <v>4387.21</v>
      </c>
      <c r="W365" s="85">
        <v>2018</v>
      </c>
    </row>
    <row r="366" spans="1:23" ht="18.75" customHeight="1">
      <c r="A366" s="24">
        <v>14</v>
      </c>
      <c r="B366" s="24">
        <v>13</v>
      </c>
      <c r="C366" s="25" t="s">
        <v>47</v>
      </c>
      <c r="D366" s="25" t="s">
        <v>312</v>
      </c>
      <c r="E366" s="24">
        <v>1978</v>
      </c>
      <c r="F366" s="24">
        <v>1978</v>
      </c>
      <c r="G366" s="26" t="s">
        <v>103</v>
      </c>
      <c r="H366" s="27">
        <v>2</v>
      </c>
      <c r="I366" s="28">
        <v>3</v>
      </c>
      <c r="J366" s="29">
        <v>559</v>
      </c>
      <c r="K366" s="29">
        <v>515.4</v>
      </c>
      <c r="L366" s="29">
        <v>0</v>
      </c>
      <c r="M366" s="28">
        <v>22</v>
      </c>
      <c r="N366" s="30">
        <f>'Приложение №2'!E366</f>
        <v>2261168.034</v>
      </c>
      <c r="O366" s="30">
        <v>0</v>
      </c>
      <c r="P366" s="30">
        <f t="shared" si="70"/>
        <v>2238927.434</v>
      </c>
      <c r="Q366" s="30">
        <v>0</v>
      </c>
      <c r="R366" s="30">
        <v>22240.6</v>
      </c>
      <c r="S366" s="30">
        <v>0</v>
      </c>
      <c r="T366" s="30">
        <v>0</v>
      </c>
      <c r="U366" s="30">
        <f t="shared" si="71"/>
        <v>4387.21</v>
      </c>
      <c r="V366" s="30">
        <f t="shared" si="72"/>
        <v>4387.21</v>
      </c>
      <c r="W366" s="85">
        <v>2018</v>
      </c>
    </row>
    <row r="367" spans="1:23" ht="18.75" customHeight="1">
      <c r="A367" s="24">
        <v>15</v>
      </c>
      <c r="B367" s="24">
        <v>14</v>
      </c>
      <c r="C367" s="25" t="s">
        <v>47</v>
      </c>
      <c r="D367" s="25" t="s">
        <v>313</v>
      </c>
      <c r="E367" s="24">
        <v>1969</v>
      </c>
      <c r="F367" s="24">
        <v>1969</v>
      </c>
      <c r="G367" s="26" t="s">
        <v>103</v>
      </c>
      <c r="H367" s="27">
        <v>2</v>
      </c>
      <c r="I367" s="28">
        <v>3</v>
      </c>
      <c r="J367" s="29">
        <v>791.2</v>
      </c>
      <c r="K367" s="29">
        <v>743.74</v>
      </c>
      <c r="L367" s="29">
        <v>0</v>
      </c>
      <c r="M367" s="28">
        <v>26</v>
      </c>
      <c r="N367" s="30">
        <f>'Приложение №2'!E367</f>
        <v>2645036.9359999998</v>
      </c>
      <c r="O367" s="30">
        <v>0</v>
      </c>
      <c r="P367" s="30">
        <f t="shared" si="70"/>
        <v>2628966.1059999997</v>
      </c>
      <c r="Q367" s="30">
        <v>0</v>
      </c>
      <c r="R367" s="30">
        <v>16070.83</v>
      </c>
      <c r="S367" s="30">
        <v>0</v>
      </c>
      <c r="T367" s="30">
        <v>0</v>
      </c>
      <c r="U367" s="30">
        <f t="shared" si="71"/>
        <v>3556.3999999999996</v>
      </c>
      <c r="V367" s="30">
        <f t="shared" si="72"/>
        <v>3556.3999999999996</v>
      </c>
      <c r="W367" s="85">
        <v>2018</v>
      </c>
    </row>
    <row r="368" spans="1:23" ht="18.75" customHeight="1">
      <c r="A368" s="24">
        <v>16</v>
      </c>
      <c r="B368" s="24">
        <v>15</v>
      </c>
      <c r="C368" s="25" t="s">
        <v>47</v>
      </c>
      <c r="D368" s="25" t="s">
        <v>314</v>
      </c>
      <c r="E368" s="24">
        <v>1968</v>
      </c>
      <c r="F368" s="24">
        <v>1968</v>
      </c>
      <c r="G368" s="26" t="s">
        <v>103</v>
      </c>
      <c r="H368" s="27">
        <v>2</v>
      </c>
      <c r="I368" s="28">
        <v>2</v>
      </c>
      <c r="J368" s="29">
        <v>568.68</v>
      </c>
      <c r="K368" s="29">
        <v>519.72</v>
      </c>
      <c r="L368" s="29">
        <v>0</v>
      </c>
      <c r="M368" s="28">
        <v>33</v>
      </c>
      <c r="N368" s="30">
        <f>'Приложение №2'!E368</f>
        <v>2446644.2664</v>
      </c>
      <c r="O368" s="30">
        <v>0</v>
      </c>
      <c r="P368" s="30">
        <f t="shared" si="70"/>
        <v>2435662.6064</v>
      </c>
      <c r="Q368" s="30">
        <v>0</v>
      </c>
      <c r="R368" s="30">
        <v>10981.66</v>
      </c>
      <c r="S368" s="30">
        <v>0</v>
      </c>
      <c r="T368" s="30">
        <v>0</v>
      </c>
      <c r="U368" s="30">
        <f t="shared" si="71"/>
        <v>4707.62</v>
      </c>
      <c r="V368" s="30">
        <f t="shared" si="72"/>
        <v>4707.62</v>
      </c>
      <c r="W368" s="85">
        <v>2018</v>
      </c>
    </row>
    <row r="369" spans="1:23" ht="18.75" customHeight="1">
      <c r="A369" s="24">
        <v>17</v>
      </c>
      <c r="B369" s="24">
        <v>16</v>
      </c>
      <c r="C369" s="25" t="s">
        <v>47</v>
      </c>
      <c r="D369" s="25" t="s">
        <v>111</v>
      </c>
      <c r="E369" s="24">
        <v>1961</v>
      </c>
      <c r="F369" s="24">
        <v>1961</v>
      </c>
      <c r="G369" s="26" t="s">
        <v>103</v>
      </c>
      <c r="H369" s="27">
        <v>1</v>
      </c>
      <c r="I369" s="28">
        <v>2</v>
      </c>
      <c r="J369" s="29">
        <v>220.94</v>
      </c>
      <c r="K369" s="29">
        <v>213.27</v>
      </c>
      <c r="L369" s="29">
        <v>0</v>
      </c>
      <c r="M369" s="28">
        <v>7</v>
      </c>
      <c r="N369" s="30">
        <f>'Приложение №2'!E369</f>
        <v>681472.2945000001</v>
      </c>
      <c r="O369" s="30">
        <v>0</v>
      </c>
      <c r="P369" s="30">
        <f t="shared" si="70"/>
        <v>676885.1045000001</v>
      </c>
      <c r="Q369" s="30">
        <v>0</v>
      </c>
      <c r="R369" s="30">
        <v>4587.19</v>
      </c>
      <c r="S369" s="30">
        <v>0</v>
      </c>
      <c r="T369" s="30">
        <v>0</v>
      </c>
      <c r="U369" s="30">
        <f t="shared" si="71"/>
        <v>3195.3500000000004</v>
      </c>
      <c r="V369" s="30">
        <f t="shared" si="72"/>
        <v>3195.3500000000004</v>
      </c>
      <c r="W369" s="85">
        <v>2018</v>
      </c>
    </row>
    <row r="370" spans="1:23" ht="18.75" customHeight="1">
      <c r="A370" s="24">
        <v>18</v>
      </c>
      <c r="B370" s="24">
        <v>17</v>
      </c>
      <c r="C370" s="25" t="s">
        <v>47</v>
      </c>
      <c r="D370" s="25" t="s">
        <v>189</v>
      </c>
      <c r="E370" s="24">
        <v>1963</v>
      </c>
      <c r="F370" s="24">
        <v>1963</v>
      </c>
      <c r="G370" s="26" t="s">
        <v>48</v>
      </c>
      <c r="H370" s="27">
        <v>2</v>
      </c>
      <c r="I370" s="28">
        <v>2</v>
      </c>
      <c r="J370" s="29">
        <v>694.82</v>
      </c>
      <c r="K370" s="29">
        <v>645.54</v>
      </c>
      <c r="L370" s="29">
        <v>0</v>
      </c>
      <c r="M370" s="28">
        <v>28</v>
      </c>
      <c r="N370" s="30">
        <f>'Приложение №2'!E370</f>
        <v>2549724.5700000003</v>
      </c>
      <c r="O370" s="30">
        <v>0</v>
      </c>
      <c r="P370" s="30">
        <f t="shared" si="70"/>
        <v>2507254.2300000004</v>
      </c>
      <c r="Q370" s="30">
        <v>0</v>
      </c>
      <c r="R370" s="30">
        <v>42470.34</v>
      </c>
      <c r="S370" s="30">
        <v>0</v>
      </c>
      <c r="T370" s="30">
        <v>0</v>
      </c>
      <c r="U370" s="30">
        <f t="shared" si="71"/>
        <v>3949.754577562971</v>
      </c>
      <c r="V370" s="30">
        <f t="shared" si="72"/>
        <v>3949.754577562971</v>
      </c>
      <c r="W370" s="85">
        <v>2018</v>
      </c>
    </row>
    <row r="371" spans="1:23" ht="18.75" customHeight="1">
      <c r="A371" s="24">
        <v>19</v>
      </c>
      <c r="B371" s="24">
        <v>18</v>
      </c>
      <c r="C371" s="25" t="s">
        <v>47</v>
      </c>
      <c r="D371" s="25" t="s">
        <v>112</v>
      </c>
      <c r="E371" s="24">
        <v>1955</v>
      </c>
      <c r="F371" s="24">
        <v>1955</v>
      </c>
      <c r="G371" s="26" t="s">
        <v>103</v>
      </c>
      <c r="H371" s="27">
        <v>2</v>
      </c>
      <c r="I371" s="28">
        <v>2</v>
      </c>
      <c r="J371" s="29">
        <v>303.9</v>
      </c>
      <c r="K371" s="29">
        <v>261.1</v>
      </c>
      <c r="L371" s="29">
        <v>0</v>
      </c>
      <c r="M371" s="28">
        <v>12</v>
      </c>
      <c r="N371" s="30">
        <f>'Приложение №2'!E371</f>
        <v>83659.051</v>
      </c>
      <c r="O371" s="30">
        <v>0</v>
      </c>
      <c r="P371" s="30">
        <f t="shared" si="70"/>
        <v>78019.721</v>
      </c>
      <c r="Q371" s="30">
        <v>0</v>
      </c>
      <c r="R371" s="30">
        <v>5639.33</v>
      </c>
      <c r="S371" s="30">
        <v>0</v>
      </c>
      <c r="T371" s="30">
        <v>0</v>
      </c>
      <c r="U371" s="30">
        <f t="shared" si="71"/>
        <v>320.41</v>
      </c>
      <c r="V371" s="30">
        <f t="shared" si="72"/>
        <v>320.41</v>
      </c>
      <c r="W371" s="85">
        <v>2018</v>
      </c>
    </row>
    <row r="372" spans="1:23" ht="18.75" customHeight="1">
      <c r="A372" s="24">
        <v>20</v>
      </c>
      <c r="B372" s="24">
        <v>19</v>
      </c>
      <c r="C372" s="25" t="s">
        <v>47</v>
      </c>
      <c r="D372" s="25" t="s">
        <v>113</v>
      </c>
      <c r="E372" s="24">
        <v>1965</v>
      </c>
      <c r="F372" s="24">
        <v>1965</v>
      </c>
      <c r="G372" s="26" t="s">
        <v>103</v>
      </c>
      <c r="H372" s="27">
        <v>2</v>
      </c>
      <c r="I372" s="28">
        <v>3</v>
      </c>
      <c r="J372" s="29">
        <v>593.2</v>
      </c>
      <c r="K372" s="29">
        <v>528.4</v>
      </c>
      <c r="L372" s="29">
        <v>0</v>
      </c>
      <c r="M372" s="28">
        <v>19</v>
      </c>
      <c r="N372" s="30">
        <f>'Приложение №2'!E372</f>
        <v>2191285.3680000002</v>
      </c>
      <c r="O372" s="30">
        <v>0</v>
      </c>
      <c r="P372" s="30">
        <f t="shared" si="70"/>
        <v>2179887.0480000004</v>
      </c>
      <c r="Q372" s="30">
        <v>0</v>
      </c>
      <c r="R372" s="30">
        <v>11398.32</v>
      </c>
      <c r="S372" s="30">
        <v>0</v>
      </c>
      <c r="T372" s="30">
        <v>0</v>
      </c>
      <c r="U372" s="30">
        <f t="shared" si="71"/>
        <v>4147.02</v>
      </c>
      <c r="V372" s="30">
        <f t="shared" si="72"/>
        <v>4147.02</v>
      </c>
      <c r="W372" s="85">
        <v>2018</v>
      </c>
    </row>
    <row r="373" spans="1:23" ht="18.75" customHeight="1">
      <c r="A373" s="24">
        <v>21</v>
      </c>
      <c r="B373" s="24">
        <v>20</v>
      </c>
      <c r="C373" s="25" t="s">
        <v>47</v>
      </c>
      <c r="D373" s="25" t="s">
        <v>315</v>
      </c>
      <c r="E373" s="24">
        <v>1963</v>
      </c>
      <c r="F373" s="24">
        <v>1963</v>
      </c>
      <c r="G373" s="26" t="s">
        <v>103</v>
      </c>
      <c r="H373" s="27">
        <v>2</v>
      </c>
      <c r="I373" s="28">
        <v>2</v>
      </c>
      <c r="J373" s="29">
        <v>546.13</v>
      </c>
      <c r="K373" s="29">
        <v>501.05</v>
      </c>
      <c r="L373" s="29">
        <v>0</v>
      </c>
      <c r="M373" s="28">
        <v>36</v>
      </c>
      <c r="N373" s="30">
        <f>'Приложение №2'!E373</f>
        <v>2077864.3710000003</v>
      </c>
      <c r="O373" s="30">
        <v>0</v>
      </c>
      <c r="P373" s="30">
        <f t="shared" si="70"/>
        <v>2067087.2710000002</v>
      </c>
      <c r="Q373" s="30">
        <v>0</v>
      </c>
      <c r="R373" s="30">
        <v>10777.1</v>
      </c>
      <c r="S373" s="30">
        <v>0</v>
      </c>
      <c r="T373" s="30">
        <v>0</v>
      </c>
      <c r="U373" s="30">
        <f t="shared" si="71"/>
        <v>4147.02</v>
      </c>
      <c r="V373" s="30">
        <f t="shared" si="72"/>
        <v>4147.02</v>
      </c>
      <c r="W373" s="85">
        <v>2018</v>
      </c>
    </row>
    <row r="374" spans="1:23" ht="18.75" customHeight="1">
      <c r="A374" s="24">
        <v>22</v>
      </c>
      <c r="B374" s="24">
        <v>21</v>
      </c>
      <c r="C374" s="25" t="s">
        <v>47</v>
      </c>
      <c r="D374" s="25" t="s">
        <v>316</v>
      </c>
      <c r="E374" s="24">
        <v>1971</v>
      </c>
      <c r="F374" s="24">
        <v>1971</v>
      </c>
      <c r="G374" s="26" t="s">
        <v>103</v>
      </c>
      <c r="H374" s="27">
        <v>2</v>
      </c>
      <c r="I374" s="28">
        <v>2</v>
      </c>
      <c r="J374" s="29">
        <v>541.68</v>
      </c>
      <c r="K374" s="29">
        <v>500.32</v>
      </c>
      <c r="L374" s="29">
        <v>0</v>
      </c>
      <c r="M374" s="28">
        <v>19</v>
      </c>
      <c r="N374" s="30">
        <f>'Приложение №2'!E374</f>
        <v>1057966.6656</v>
      </c>
      <c r="O374" s="30">
        <v>0</v>
      </c>
      <c r="P374" s="30">
        <f t="shared" si="70"/>
        <v>1047130.5956</v>
      </c>
      <c r="Q374" s="30">
        <v>0</v>
      </c>
      <c r="R374" s="30">
        <v>10836.07</v>
      </c>
      <c r="S374" s="30">
        <v>0</v>
      </c>
      <c r="T374" s="30">
        <v>0</v>
      </c>
      <c r="U374" s="30">
        <f t="shared" si="71"/>
        <v>2114.58</v>
      </c>
      <c r="V374" s="30">
        <f t="shared" si="72"/>
        <v>2114.58</v>
      </c>
      <c r="W374" s="85">
        <v>2018</v>
      </c>
    </row>
    <row r="375" spans="1:23" ht="18.75" customHeight="1">
      <c r="A375" s="24">
        <v>23</v>
      </c>
      <c r="B375" s="24">
        <v>22</v>
      </c>
      <c r="C375" s="25" t="s">
        <v>47</v>
      </c>
      <c r="D375" s="25" t="s">
        <v>114</v>
      </c>
      <c r="E375" s="24">
        <v>1968</v>
      </c>
      <c r="F375" s="24">
        <v>1968</v>
      </c>
      <c r="G375" s="26" t="s">
        <v>103</v>
      </c>
      <c r="H375" s="27">
        <v>2</v>
      </c>
      <c r="I375" s="28">
        <v>2</v>
      </c>
      <c r="J375" s="29">
        <v>558.7</v>
      </c>
      <c r="K375" s="29">
        <v>515.1</v>
      </c>
      <c r="L375" s="29">
        <v>0</v>
      </c>
      <c r="M375" s="28">
        <v>27</v>
      </c>
      <c r="N375" s="30">
        <f>'Приложение №2'!E375</f>
        <v>1831901.6400000001</v>
      </c>
      <c r="O375" s="30">
        <v>0</v>
      </c>
      <c r="P375" s="30">
        <f t="shared" si="70"/>
        <v>1820757.55</v>
      </c>
      <c r="Q375" s="30">
        <v>0</v>
      </c>
      <c r="R375" s="30">
        <v>11144.09</v>
      </c>
      <c r="S375" s="30">
        <v>0</v>
      </c>
      <c r="T375" s="30">
        <v>0</v>
      </c>
      <c r="U375" s="30">
        <f t="shared" si="71"/>
        <v>3556.4</v>
      </c>
      <c r="V375" s="30">
        <f t="shared" si="72"/>
        <v>3556.4</v>
      </c>
      <c r="W375" s="85">
        <v>2018</v>
      </c>
    </row>
    <row r="376" spans="1:23" ht="18.75" customHeight="1">
      <c r="A376" s="24">
        <v>24</v>
      </c>
      <c r="B376" s="24">
        <v>23</v>
      </c>
      <c r="C376" s="25" t="s">
        <v>47</v>
      </c>
      <c r="D376" s="25" t="s">
        <v>317</v>
      </c>
      <c r="E376" s="24">
        <v>1966</v>
      </c>
      <c r="F376" s="24">
        <v>1966</v>
      </c>
      <c r="G376" s="26" t="s">
        <v>103</v>
      </c>
      <c r="H376" s="27">
        <v>2</v>
      </c>
      <c r="I376" s="28">
        <v>3</v>
      </c>
      <c r="J376" s="29">
        <v>572.3</v>
      </c>
      <c r="K376" s="29">
        <v>512.8</v>
      </c>
      <c r="L376" s="29">
        <v>0</v>
      </c>
      <c r="M376" s="28">
        <v>24</v>
      </c>
      <c r="N376" s="30">
        <f>'Приложение №2'!E376</f>
        <v>164306.248</v>
      </c>
      <c r="O376" s="30">
        <v>0</v>
      </c>
      <c r="P376" s="30">
        <f t="shared" si="70"/>
        <v>153229.76799999998</v>
      </c>
      <c r="Q376" s="30">
        <v>0</v>
      </c>
      <c r="R376" s="30">
        <v>11076.48</v>
      </c>
      <c r="S376" s="30">
        <v>0</v>
      </c>
      <c r="T376" s="30">
        <v>0</v>
      </c>
      <c r="U376" s="30">
        <f t="shared" si="71"/>
        <v>320.41</v>
      </c>
      <c r="V376" s="30">
        <f t="shared" si="72"/>
        <v>320.41</v>
      </c>
      <c r="W376" s="85">
        <v>2018</v>
      </c>
    </row>
    <row r="377" spans="1:23" ht="18.75" customHeight="1">
      <c r="A377" s="24">
        <v>25</v>
      </c>
      <c r="B377" s="24">
        <v>24</v>
      </c>
      <c r="C377" s="25" t="s">
        <v>47</v>
      </c>
      <c r="D377" s="25" t="s">
        <v>115</v>
      </c>
      <c r="E377" s="24">
        <v>1967</v>
      </c>
      <c r="F377" s="24">
        <v>1967</v>
      </c>
      <c r="G377" s="26" t="s">
        <v>103</v>
      </c>
      <c r="H377" s="27">
        <v>2</v>
      </c>
      <c r="I377" s="28">
        <v>2</v>
      </c>
      <c r="J377" s="29">
        <v>552</v>
      </c>
      <c r="K377" s="29">
        <v>500</v>
      </c>
      <c r="L377" s="29">
        <v>0</v>
      </c>
      <c r="M377" s="28">
        <v>20</v>
      </c>
      <c r="N377" s="30">
        <f>'Приложение №2'!E377</f>
        <v>2193605</v>
      </c>
      <c r="O377" s="30">
        <v>0</v>
      </c>
      <c r="P377" s="30">
        <f t="shared" si="70"/>
        <v>2182813.64</v>
      </c>
      <c r="Q377" s="30">
        <v>0</v>
      </c>
      <c r="R377" s="30">
        <v>10791.36</v>
      </c>
      <c r="S377" s="30">
        <v>0</v>
      </c>
      <c r="T377" s="30">
        <v>0</v>
      </c>
      <c r="U377" s="30">
        <f t="shared" si="71"/>
        <v>4387.21</v>
      </c>
      <c r="V377" s="30">
        <f t="shared" si="72"/>
        <v>4387.21</v>
      </c>
      <c r="W377" s="85">
        <v>2018</v>
      </c>
    </row>
    <row r="378" spans="1:23" ht="18.75" customHeight="1">
      <c r="A378" s="24">
        <v>26</v>
      </c>
      <c r="B378" s="24">
        <v>25</v>
      </c>
      <c r="C378" s="25" t="s">
        <v>47</v>
      </c>
      <c r="D378" s="25" t="s">
        <v>318</v>
      </c>
      <c r="E378" s="24">
        <v>1962</v>
      </c>
      <c r="F378" s="24">
        <v>1962</v>
      </c>
      <c r="G378" s="26" t="s">
        <v>103</v>
      </c>
      <c r="H378" s="27">
        <v>2</v>
      </c>
      <c r="I378" s="28">
        <v>2</v>
      </c>
      <c r="J378" s="29">
        <v>497.76</v>
      </c>
      <c r="K378" s="29">
        <v>445.92</v>
      </c>
      <c r="L378" s="29">
        <v>0</v>
      </c>
      <c r="M378" s="28">
        <v>27</v>
      </c>
      <c r="N378" s="30">
        <f>'Приложение №2'!E378</f>
        <v>142877.22720000002</v>
      </c>
      <c r="O378" s="30">
        <v>0</v>
      </c>
      <c r="P378" s="30">
        <f t="shared" si="70"/>
        <v>133253.56720000002</v>
      </c>
      <c r="Q378" s="30">
        <v>0</v>
      </c>
      <c r="R378" s="30">
        <v>9623.66</v>
      </c>
      <c r="S378" s="30">
        <v>0</v>
      </c>
      <c r="T378" s="30">
        <v>0</v>
      </c>
      <c r="U378" s="30">
        <f t="shared" si="71"/>
        <v>320.41</v>
      </c>
      <c r="V378" s="30">
        <f t="shared" si="72"/>
        <v>320.41</v>
      </c>
      <c r="W378" s="85">
        <v>2018</v>
      </c>
    </row>
    <row r="379" spans="1:23" ht="18.75" customHeight="1">
      <c r="A379" s="24">
        <v>27</v>
      </c>
      <c r="B379" s="24">
        <v>26</v>
      </c>
      <c r="C379" s="25" t="s">
        <v>47</v>
      </c>
      <c r="D379" s="25" t="s">
        <v>319</v>
      </c>
      <c r="E379" s="24">
        <v>1956</v>
      </c>
      <c r="F379" s="24">
        <v>1956</v>
      </c>
      <c r="G379" s="26" t="s">
        <v>103</v>
      </c>
      <c r="H379" s="27">
        <v>2</v>
      </c>
      <c r="I379" s="28">
        <v>1</v>
      </c>
      <c r="J379" s="29">
        <v>422.16</v>
      </c>
      <c r="K379" s="29">
        <v>391.76</v>
      </c>
      <c r="L379" s="29">
        <v>0</v>
      </c>
      <c r="M379" s="28">
        <v>21</v>
      </c>
      <c r="N379" s="30">
        <f>'Приложение №2'!E379</f>
        <v>2490649.4584</v>
      </c>
      <c r="O379" s="30">
        <v>0</v>
      </c>
      <c r="P379" s="30">
        <f t="shared" si="70"/>
        <v>2483114.5283999997</v>
      </c>
      <c r="Q379" s="30">
        <v>0</v>
      </c>
      <c r="R379" s="30">
        <v>7534.93</v>
      </c>
      <c r="S379" s="30">
        <v>0</v>
      </c>
      <c r="T379" s="30">
        <v>0</v>
      </c>
      <c r="U379" s="30">
        <f t="shared" si="71"/>
        <v>6357.59</v>
      </c>
      <c r="V379" s="30">
        <f t="shared" si="72"/>
        <v>6357.59</v>
      </c>
      <c r="W379" s="85">
        <v>2018</v>
      </c>
    </row>
    <row r="380" spans="1:23" ht="18.75" customHeight="1">
      <c r="A380" s="24">
        <v>28</v>
      </c>
      <c r="B380" s="24">
        <v>27</v>
      </c>
      <c r="C380" s="25" t="s">
        <v>47</v>
      </c>
      <c r="D380" s="25" t="s">
        <v>190</v>
      </c>
      <c r="E380" s="24">
        <v>1970</v>
      </c>
      <c r="F380" s="24">
        <v>1970</v>
      </c>
      <c r="G380" s="26" t="s">
        <v>48</v>
      </c>
      <c r="H380" s="27">
        <v>3</v>
      </c>
      <c r="I380" s="28">
        <v>2</v>
      </c>
      <c r="J380" s="29">
        <v>645.74</v>
      </c>
      <c r="K380" s="29">
        <v>578.38</v>
      </c>
      <c r="L380" s="29">
        <v>0</v>
      </c>
      <c r="M380" s="28">
        <v>25</v>
      </c>
      <c r="N380" s="30">
        <f>'Приложение №2'!E380</f>
        <v>1595333.9864</v>
      </c>
      <c r="O380" s="30">
        <v>0</v>
      </c>
      <c r="P380" s="30">
        <f t="shared" si="70"/>
        <v>822650.9664000002</v>
      </c>
      <c r="Q380" s="30">
        <v>0</v>
      </c>
      <c r="R380" s="30">
        <v>36794.42</v>
      </c>
      <c r="S380" s="30">
        <v>735888.6</v>
      </c>
      <c r="T380" s="30">
        <v>0</v>
      </c>
      <c r="U380" s="30">
        <f t="shared" si="71"/>
        <v>2758.28</v>
      </c>
      <c r="V380" s="30">
        <f t="shared" si="72"/>
        <v>2758.28</v>
      </c>
      <c r="W380" s="85">
        <v>2018</v>
      </c>
    </row>
    <row r="381" spans="1:23" ht="18.75" customHeight="1">
      <c r="A381" s="24">
        <v>29</v>
      </c>
      <c r="B381" s="24">
        <v>28</v>
      </c>
      <c r="C381" s="25" t="s">
        <v>47</v>
      </c>
      <c r="D381" s="25" t="s">
        <v>116</v>
      </c>
      <c r="E381" s="24">
        <v>1972</v>
      </c>
      <c r="F381" s="24">
        <v>1972</v>
      </c>
      <c r="G381" s="26" t="s">
        <v>103</v>
      </c>
      <c r="H381" s="27">
        <v>2</v>
      </c>
      <c r="I381" s="28">
        <v>1</v>
      </c>
      <c r="J381" s="29">
        <v>417.27</v>
      </c>
      <c r="K381" s="29">
        <v>376.79</v>
      </c>
      <c r="L381" s="29">
        <v>0</v>
      </c>
      <c r="M381" s="28">
        <v>18</v>
      </c>
      <c r="N381" s="30">
        <f>'Приложение №2'!E381</f>
        <v>1055460.3801000002</v>
      </c>
      <c r="O381" s="30">
        <v>0</v>
      </c>
      <c r="P381" s="30">
        <f t="shared" si="70"/>
        <v>1047345.9101000002</v>
      </c>
      <c r="Q381" s="30">
        <v>0</v>
      </c>
      <c r="R381" s="30">
        <v>8114.47</v>
      </c>
      <c r="S381" s="30">
        <v>0</v>
      </c>
      <c r="T381" s="30">
        <v>0</v>
      </c>
      <c r="U381" s="30">
        <f t="shared" si="71"/>
        <v>2801.1900000000005</v>
      </c>
      <c r="V381" s="30">
        <f t="shared" si="72"/>
        <v>2801.1900000000005</v>
      </c>
      <c r="W381" s="85">
        <v>2018</v>
      </c>
    </row>
    <row r="382" spans="1:23" ht="18.75" customHeight="1">
      <c r="A382" s="24">
        <v>30</v>
      </c>
      <c r="B382" s="24">
        <v>29</v>
      </c>
      <c r="C382" s="25" t="s">
        <v>47</v>
      </c>
      <c r="D382" s="25" t="s">
        <v>320</v>
      </c>
      <c r="E382" s="24">
        <v>1964</v>
      </c>
      <c r="F382" s="24">
        <v>1964</v>
      </c>
      <c r="G382" s="26" t="s">
        <v>103</v>
      </c>
      <c r="H382" s="27">
        <v>2</v>
      </c>
      <c r="I382" s="28">
        <v>1</v>
      </c>
      <c r="J382" s="29">
        <v>400.87</v>
      </c>
      <c r="K382" s="29">
        <v>360.55</v>
      </c>
      <c r="L382" s="29">
        <v>0</v>
      </c>
      <c r="M382" s="28">
        <v>17</v>
      </c>
      <c r="N382" s="30">
        <f>'Приложение №2'!E382</f>
        <v>1742927.544</v>
      </c>
      <c r="O382" s="30">
        <v>0</v>
      </c>
      <c r="P382" s="30">
        <f t="shared" si="70"/>
        <v>1735104.024</v>
      </c>
      <c r="Q382" s="30">
        <v>0</v>
      </c>
      <c r="R382" s="30">
        <v>7823.52</v>
      </c>
      <c r="S382" s="30">
        <v>0</v>
      </c>
      <c r="T382" s="30">
        <v>0</v>
      </c>
      <c r="U382" s="30">
        <f t="shared" si="71"/>
        <v>4834.08</v>
      </c>
      <c r="V382" s="30">
        <f t="shared" si="72"/>
        <v>4834.08</v>
      </c>
      <c r="W382" s="85">
        <v>2018</v>
      </c>
    </row>
    <row r="383" spans="1:23" ht="18.75" customHeight="1">
      <c r="A383" s="24">
        <v>31</v>
      </c>
      <c r="B383" s="24">
        <v>30</v>
      </c>
      <c r="C383" s="25" t="s">
        <v>47</v>
      </c>
      <c r="D383" s="25" t="s">
        <v>321</v>
      </c>
      <c r="E383" s="24">
        <v>1977</v>
      </c>
      <c r="F383" s="24">
        <v>1977</v>
      </c>
      <c r="G383" s="26" t="s">
        <v>103</v>
      </c>
      <c r="H383" s="27">
        <v>2</v>
      </c>
      <c r="I383" s="28">
        <v>2</v>
      </c>
      <c r="J383" s="29">
        <v>543.84</v>
      </c>
      <c r="K383" s="29">
        <v>502</v>
      </c>
      <c r="L383" s="29">
        <v>0</v>
      </c>
      <c r="M383" s="28">
        <v>23</v>
      </c>
      <c r="N383" s="30">
        <f>'Приложение №2'!E383</f>
        <v>1406197.3800000001</v>
      </c>
      <c r="O383" s="30">
        <v>0</v>
      </c>
      <c r="P383" s="30">
        <f t="shared" si="70"/>
        <v>1379166.4200000002</v>
      </c>
      <c r="Q383" s="30">
        <v>0</v>
      </c>
      <c r="R383" s="30">
        <v>27030.96</v>
      </c>
      <c r="S383" s="30">
        <v>0</v>
      </c>
      <c r="T383" s="30">
        <v>0</v>
      </c>
      <c r="U383" s="30">
        <f t="shared" si="71"/>
        <v>2801.19</v>
      </c>
      <c r="V383" s="30">
        <f t="shared" si="72"/>
        <v>2801.19</v>
      </c>
      <c r="W383" s="85">
        <v>2018</v>
      </c>
    </row>
    <row r="384" spans="1:23" ht="18.75" customHeight="1">
      <c r="A384" s="24">
        <v>32</v>
      </c>
      <c r="B384" s="24">
        <v>31</v>
      </c>
      <c r="C384" s="25" t="s">
        <v>117</v>
      </c>
      <c r="D384" s="25" t="s">
        <v>322</v>
      </c>
      <c r="E384" s="24">
        <v>1971</v>
      </c>
      <c r="F384" s="24">
        <v>1971</v>
      </c>
      <c r="G384" s="26" t="s">
        <v>103</v>
      </c>
      <c r="H384" s="27">
        <v>2</v>
      </c>
      <c r="I384" s="28">
        <v>2</v>
      </c>
      <c r="J384" s="29">
        <v>535.64</v>
      </c>
      <c r="K384" s="29">
        <v>495.16</v>
      </c>
      <c r="L384" s="29">
        <v>0</v>
      </c>
      <c r="M384" s="28">
        <v>23</v>
      </c>
      <c r="N384" s="30">
        <f>'Приложение №2'!E384</f>
        <v>2053438.4232000003</v>
      </c>
      <c r="O384" s="30">
        <v>0</v>
      </c>
      <c r="P384" s="30">
        <f t="shared" si="70"/>
        <v>1748675.6332000003</v>
      </c>
      <c r="Q384" s="30">
        <v>0</v>
      </c>
      <c r="R384" s="30">
        <v>27705.71</v>
      </c>
      <c r="S384" s="30">
        <v>277057.08</v>
      </c>
      <c r="T384" s="30">
        <v>0</v>
      </c>
      <c r="U384" s="30">
        <f t="shared" si="71"/>
        <v>4147.02</v>
      </c>
      <c r="V384" s="30">
        <f t="shared" si="72"/>
        <v>4147.02</v>
      </c>
      <c r="W384" s="85">
        <v>2018</v>
      </c>
    </row>
    <row r="385" spans="1:23" ht="18.75" customHeight="1">
      <c r="A385" s="24">
        <v>33</v>
      </c>
      <c r="B385" s="24">
        <v>32</v>
      </c>
      <c r="C385" s="25" t="s">
        <v>49</v>
      </c>
      <c r="D385" s="25" t="s">
        <v>191</v>
      </c>
      <c r="E385" s="24">
        <v>1961</v>
      </c>
      <c r="F385" s="24">
        <v>1961</v>
      </c>
      <c r="G385" s="26" t="s">
        <v>48</v>
      </c>
      <c r="H385" s="27">
        <v>2</v>
      </c>
      <c r="I385" s="28">
        <v>2</v>
      </c>
      <c r="J385" s="29">
        <v>1068.62</v>
      </c>
      <c r="K385" s="29">
        <v>383.54</v>
      </c>
      <c r="L385" s="29">
        <v>254.2</v>
      </c>
      <c r="M385" s="28">
        <v>27</v>
      </c>
      <c r="N385" s="30">
        <f>'Приложение №2'!E385</f>
        <v>1479552.8874</v>
      </c>
      <c r="O385" s="30">
        <v>0</v>
      </c>
      <c r="P385" s="30">
        <f t="shared" si="70"/>
        <v>666775.8574</v>
      </c>
      <c r="Q385" s="30">
        <v>0</v>
      </c>
      <c r="R385" s="30">
        <v>38703.67</v>
      </c>
      <c r="S385" s="30">
        <v>774073.36</v>
      </c>
      <c r="T385" s="30">
        <v>0</v>
      </c>
      <c r="U385" s="30">
        <f t="shared" si="71"/>
        <v>2319.9938648979205</v>
      </c>
      <c r="V385" s="30">
        <f t="shared" si="72"/>
        <v>2319.9938648979205</v>
      </c>
      <c r="W385" s="85">
        <v>2018</v>
      </c>
    </row>
    <row r="386" spans="1:23" ht="18.75" customHeight="1">
      <c r="A386" s="24">
        <v>34</v>
      </c>
      <c r="B386" s="24">
        <v>33</v>
      </c>
      <c r="C386" s="25" t="s">
        <v>49</v>
      </c>
      <c r="D386" s="25" t="s">
        <v>192</v>
      </c>
      <c r="E386" s="24">
        <v>1964</v>
      </c>
      <c r="F386" s="24">
        <v>1964</v>
      </c>
      <c r="G386" s="26" t="s">
        <v>48</v>
      </c>
      <c r="H386" s="27">
        <v>2</v>
      </c>
      <c r="I386" s="28">
        <v>2</v>
      </c>
      <c r="J386" s="29">
        <v>645.32</v>
      </c>
      <c r="K386" s="29">
        <v>377.82</v>
      </c>
      <c r="L386" s="29">
        <v>218.22</v>
      </c>
      <c r="M386" s="28">
        <v>18</v>
      </c>
      <c r="N386" s="30">
        <f>'Приложение №2'!E386</f>
        <v>1311523.08</v>
      </c>
      <c r="O386" s="30">
        <v>0</v>
      </c>
      <c r="P386" s="30">
        <f t="shared" si="70"/>
        <v>420610.16000000003</v>
      </c>
      <c r="Q386" s="30">
        <v>0</v>
      </c>
      <c r="R386" s="30">
        <v>42895.81</v>
      </c>
      <c r="S386" s="30">
        <v>848017.11</v>
      </c>
      <c r="T386" s="30">
        <v>0</v>
      </c>
      <c r="U386" s="30">
        <f t="shared" si="71"/>
        <v>2200.3944030601974</v>
      </c>
      <c r="V386" s="30">
        <f t="shared" si="72"/>
        <v>2200.3944030601974</v>
      </c>
      <c r="W386" s="85">
        <v>2018</v>
      </c>
    </row>
    <row r="387" spans="1:23" ht="18.75" customHeight="1">
      <c r="A387" s="24">
        <v>35</v>
      </c>
      <c r="B387" s="24">
        <v>34</v>
      </c>
      <c r="C387" s="25" t="s">
        <v>49</v>
      </c>
      <c r="D387" s="25" t="s">
        <v>323</v>
      </c>
      <c r="E387" s="24">
        <v>1962</v>
      </c>
      <c r="F387" s="24">
        <v>1962</v>
      </c>
      <c r="G387" s="26" t="s">
        <v>103</v>
      </c>
      <c r="H387" s="27">
        <v>2</v>
      </c>
      <c r="I387" s="28">
        <v>3</v>
      </c>
      <c r="J387" s="29">
        <v>672.54</v>
      </c>
      <c r="K387" s="29">
        <v>349.59</v>
      </c>
      <c r="L387" s="29">
        <v>238.75</v>
      </c>
      <c r="M387" s="28">
        <v>15</v>
      </c>
      <c r="N387" s="30">
        <f>'Приложение №2'!E387</f>
        <v>3713125.524599999</v>
      </c>
      <c r="O387" s="30">
        <v>0</v>
      </c>
      <c r="P387" s="30">
        <f t="shared" si="70"/>
        <v>3700381.304599999</v>
      </c>
      <c r="Q387" s="30">
        <v>0</v>
      </c>
      <c r="R387" s="30">
        <v>12744.22</v>
      </c>
      <c r="S387" s="30">
        <v>0</v>
      </c>
      <c r="T387" s="30">
        <v>0</v>
      </c>
      <c r="U387" s="30">
        <f t="shared" si="71"/>
        <v>6311.19</v>
      </c>
      <c r="V387" s="30">
        <f t="shared" si="72"/>
        <v>6311.19</v>
      </c>
      <c r="W387" s="85">
        <v>2018</v>
      </c>
    </row>
    <row r="388" spans="1:23" ht="18.75" customHeight="1">
      <c r="A388" s="24">
        <v>36</v>
      </c>
      <c r="B388" s="24">
        <v>35</v>
      </c>
      <c r="C388" s="25" t="s">
        <v>49</v>
      </c>
      <c r="D388" s="25" t="s">
        <v>324</v>
      </c>
      <c r="E388" s="24">
        <v>1960</v>
      </c>
      <c r="F388" s="24">
        <v>1960</v>
      </c>
      <c r="G388" s="26" t="s">
        <v>103</v>
      </c>
      <c r="H388" s="27">
        <v>2</v>
      </c>
      <c r="I388" s="28">
        <v>2</v>
      </c>
      <c r="J388" s="29">
        <v>567.75</v>
      </c>
      <c r="K388" s="29">
        <v>366.49</v>
      </c>
      <c r="L388" s="29">
        <v>157.07</v>
      </c>
      <c r="M388" s="28">
        <v>25</v>
      </c>
      <c r="N388" s="30">
        <f>'Приложение №2'!E388</f>
        <v>5847023.839199999</v>
      </c>
      <c r="O388" s="30">
        <v>0</v>
      </c>
      <c r="P388" s="30">
        <f t="shared" si="70"/>
        <v>5835293.7392</v>
      </c>
      <c r="Q388" s="30">
        <v>0</v>
      </c>
      <c r="R388" s="30">
        <v>11730.1</v>
      </c>
      <c r="S388" s="30">
        <v>0</v>
      </c>
      <c r="T388" s="30">
        <v>0</v>
      </c>
      <c r="U388" s="30">
        <f t="shared" si="71"/>
        <v>11167.82</v>
      </c>
      <c r="V388" s="30">
        <f t="shared" si="72"/>
        <v>11167.82</v>
      </c>
      <c r="W388" s="85">
        <v>2018</v>
      </c>
    </row>
    <row r="389" spans="1:23" ht="18.75" customHeight="1">
      <c r="A389" s="24">
        <v>37</v>
      </c>
      <c r="B389" s="24">
        <v>36</v>
      </c>
      <c r="C389" s="25" t="s">
        <v>49</v>
      </c>
      <c r="D389" s="25" t="s">
        <v>325</v>
      </c>
      <c r="E389" s="24">
        <v>1961</v>
      </c>
      <c r="F389" s="24">
        <v>1961</v>
      </c>
      <c r="G389" s="26" t="s">
        <v>103</v>
      </c>
      <c r="H389" s="27">
        <v>2</v>
      </c>
      <c r="I389" s="28">
        <v>2</v>
      </c>
      <c r="J389" s="29">
        <v>563.8</v>
      </c>
      <c r="K389" s="29">
        <v>367.6</v>
      </c>
      <c r="L389" s="29">
        <v>146.95</v>
      </c>
      <c r="M389" s="28">
        <v>20</v>
      </c>
      <c r="N389" s="30">
        <f>'Приложение №2'!E389</f>
        <v>6920002.8575</v>
      </c>
      <c r="O389" s="30">
        <v>0</v>
      </c>
      <c r="P389" s="30">
        <f t="shared" si="70"/>
        <v>6909679.1375</v>
      </c>
      <c r="Q389" s="30">
        <v>0</v>
      </c>
      <c r="R389" s="30">
        <v>10323.72</v>
      </c>
      <c r="S389" s="30">
        <v>0</v>
      </c>
      <c r="T389" s="30">
        <v>0</v>
      </c>
      <c r="U389" s="30">
        <f t="shared" si="71"/>
        <v>13448.650000000001</v>
      </c>
      <c r="V389" s="30">
        <f t="shared" si="72"/>
        <v>13448.650000000001</v>
      </c>
      <c r="W389" s="85">
        <v>2018</v>
      </c>
    </row>
    <row r="390" spans="1:23" ht="18.75" customHeight="1">
      <c r="A390" s="24">
        <v>38</v>
      </c>
      <c r="B390" s="24">
        <v>37</v>
      </c>
      <c r="C390" s="25" t="s">
        <v>49</v>
      </c>
      <c r="D390" s="25" t="s">
        <v>326</v>
      </c>
      <c r="E390" s="24">
        <v>1968</v>
      </c>
      <c r="F390" s="24">
        <v>1968</v>
      </c>
      <c r="G390" s="26" t="s">
        <v>103</v>
      </c>
      <c r="H390" s="27">
        <v>2</v>
      </c>
      <c r="I390" s="28">
        <v>2</v>
      </c>
      <c r="J390" s="29">
        <v>611.1</v>
      </c>
      <c r="K390" s="29">
        <v>336.17</v>
      </c>
      <c r="L390" s="29">
        <v>201.64</v>
      </c>
      <c r="M390" s="28">
        <v>26</v>
      </c>
      <c r="N390" s="30">
        <f>'Приложение №2'!E390</f>
        <v>7232818.456499999</v>
      </c>
      <c r="O390" s="30">
        <v>0</v>
      </c>
      <c r="P390" s="30">
        <f t="shared" si="70"/>
        <v>6815150.376499999</v>
      </c>
      <c r="Q390" s="30">
        <v>0</v>
      </c>
      <c r="R390" s="30">
        <v>37969.83</v>
      </c>
      <c r="S390" s="30">
        <v>379698.25</v>
      </c>
      <c r="T390" s="30">
        <v>0</v>
      </c>
      <c r="U390" s="30">
        <f t="shared" si="71"/>
        <v>13448.65</v>
      </c>
      <c r="V390" s="30">
        <f t="shared" si="72"/>
        <v>13448.65</v>
      </c>
      <c r="W390" s="85">
        <v>2018</v>
      </c>
    </row>
    <row r="391" spans="1:23" ht="18.75" customHeight="1">
      <c r="A391" s="24">
        <v>39</v>
      </c>
      <c r="B391" s="24">
        <v>38</v>
      </c>
      <c r="C391" s="25" t="s">
        <v>49</v>
      </c>
      <c r="D391" s="25" t="s">
        <v>327</v>
      </c>
      <c r="E391" s="24">
        <v>1968</v>
      </c>
      <c r="F391" s="24">
        <v>1968</v>
      </c>
      <c r="G391" s="26" t="s">
        <v>103</v>
      </c>
      <c r="H391" s="27">
        <v>2</v>
      </c>
      <c r="I391" s="28">
        <v>2</v>
      </c>
      <c r="J391" s="29">
        <v>586.96</v>
      </c>
      <c r="K391" s="29">
        <v>324.72</v>
      </c>
      <c r="L391" s="29">
        <v>206.1</v>
      </c>
      <c r="M391" s="28">
        <v>29</v>
      </c>
      <c r="N391" s="30">
        <f>'Приложение №2'!E391</f>
        <v>7138812.393</v>
      </c>
      <c r="O391" s="30">
        <v>0</v>
      </c>
      <c r="P391" s="30">
        <f t="shared" si="70"/>
        <v>7106401.733</v>
      </c>
      <c r="Q391" s="30">
        <v>0</v>
      </c>
      <c r="R391" s="30">
        <v>32410.66</v>
      </c>
      <c r="S391" s="30">
        <v>0</v>
      </c>
      <c r="T391" s="30">
        <v>0</v>
      </c>
      <c r="U391" s="30">
        <f t="shared" si="71"/>
        <v>13448.65</v>
      </c>
      <c r="V391" s="30">
        <f t="shared" si="72"/>
        <v>13448.65</v>
      </c>
      <c r="W391" s="85">
        <v>2018</v>
      </c>
    </row>
    <row r="392" spans="1:23" ht="18.75" customHeight="1">
      <c r="A392" s="24">
        <v>40</v>
      </c>
      <c r="B392" s="24">
        <v>39</v>
      </c>
      <c r="C392" s="25" t="s">
        <v>49</v>
      </c>
      <c r="D392" s="25" t="s">
        <v>118</v>
      </c>
      <c r="E392" s="24">
        <v>1959</v>
      </c>
      <c r="F392" s="24">
        <v>1959</v>
      </c>
      <c r="G392" s="26" t="s">
        <v>103</v>
      </c>
      <c r="H392" s="27">
        <v>2</v>
      </c>
      <c r="I392" s="28">
        <v>2</v>
      </c>
      <c r="J392" s="29">
        <v>586.07</v>
      </c>
      <c r="K392" s="29">
        <v>322.34</v>
      </c>
      <c r="L392" s="29">
        <v>203.09</v>
      </c>
      <c r="M392" s="28">
        <v>27</v>
      </c>
      <c r="N392" s="30">
        <f>'Приложение №2'!E392</f>
        <v>4429937.110099999</v>
      </c>
      <c r="O392" s="30">
        <v>0</v>
      </c>
      <c r="P392" s="30">
        <f t="shared" si="70"/>
        <v>4418595.170099999</v>
      </c>
      <c r="Q392" s="30">
        <v>0</v>
      </c>
      <c r="R392" s="30">
        <v>11341.94</v>
      </c>
      <c r="S392" s="30">
        <v>0</v>
      </c>
      <c r="T392" s="30">
        <v>0</v>
      </c>
      <c r="U392" s="30">
        <f t="shared" si="71"/>
        <v>8431.07</v>
      </c>
      <c r="V392" s="30">
        <f t="shared" si="72"/>
        <v>8431.07</v>
      </c>
      <c r="W392" s="85">
        <v>2018</v>
      </c>
    </row>
    <row r="393" spans="1:23" ht="18.75" customHeight="1">
      <c r="A393" s="24">
        <v>41</v>
      </c>
      <c r="B393" s="24">
        <v>40</v>
      </c>
      <c r="C393" s="25" t="s">
        <v>49</v>
      </c>
      <c r="D393" s="25" t="s">
        <v>328</v>
      </c>
      <c r="E393" s="24">
        <v>1968</v>
      </c>
      <c r="F393" s="24">
        <v>1968</v>
      </c>
      <c r="G393" s="26" t="s">
        <v>103</v>
      </c>
      <c r="H393" s="27">
        <v>2</v>
      </c>
      <c r="I393" s="28">
        <v>2</v>
      </c>
      <c r="J393" s="29">
        <v>596.45</v>
      </c>
      <c r="K393" s="29">
        <v>550.34</v>
      </c>
      <c r="L393" s="29">
        <v>0</v>
      </c>
      <c r="M393" s="28">
        <v>19</v>
      </c>
      <c r="N393" s="30">
        <f>'Приложение №2'!E393</f>
        <v>7401330.041</v>
      </c>
      <c r="O393" s="30">
        <v>0</v>
      </c>
      <c r="P393" s="30">
        <f t="shared" si="70"/>
        <v>7373105.461</v>
      </c>
      <c r="Q393" s="30">
        <v>0</v>
      </c>
      <c r="R393" s="30">
        <v>28224.58</v>
      </c>
      <c r="S393" s="30">
        <v>0</v>
      </c>
      <c r="T393" s="30">
        <v>0</v>
      </c>
      <c r="U393" s="30">
        <f t="shared" si="71"/>
        <v>13448.65</v>
      </c>
      <c r="V393" s="30">
        <f t="shared" si="72"/>
        <v>13448.65</v>
      </c>
      <c r="W393" s="85">
        <v>2018</v>
      </c>
    </row>
    <row r="394" spans="1:23" ht="18.75" customHeight="1">
      <c r="A394" s="24">
        <v>42</v>
      </c>
      <c r="B394" s="24">
        <v>41</v>
      </c>
      <c r="C394" s="25" t="s">
        <v>49</v>
      </c>
      <c r="D394" s="25" t="s">
        <v>329</v>
      </c>
      <c r="E394" s="24">
        <v>1965</v>
      </c>
      <c r="F394" s="24">
        <v>1965</v>
      </c>
      <c r="G394" s="26" t="s">
        <v>103</v>
      </c>
      <c r="H394" s="27">
        <v>2</v>
      </c>
      <c r="I394" s="28">
        <v>2</v>
      </c>
      <c r="J394" s="29">
        <v>596.48</v>
      </c>
      <c r="K394" s="29">
        <v>326.39</v>
      </c>
      <c r="L394" s="29">
        <v>208.05</v>
      </c>
      <c r="M394" s="28">
        <v>20</v>
      </c>
      <c r="N394" s="30">
        <f>'Приложение №2'!E394</f>
        <v>7187496.506000001</v>
      </c>
      <c r="O394" s="30">
        <v>0</v>
      </c>
      <c r="P394" s="30">
        <f t="shared" si="70"/>
        <v>7175950.886000001</v>
      </c>
      <c r="Q394" s="30">
        <v>0</v>
      </c>
      <c r="R394" s="30">
        <v>11545.62</v>
      </c>
      <c r="S394" s="30">
        <v>0</v>
      </c>
      <c r="T394" s="30">
        <v>0</v>
      </c>
      <c r="U394" s="30">
        <f t="shared" si="71"/>
        <v>13448.65</v>
      </c>
      <c r="V394" s="30">
        <f t="shared" si="72"/>
        <v>13448.65</v>
      </c>
      <c r="W394" s="85">
        <v>2018</v>
      </c>
    </row>
    <row r="395" spans="1:23" ht="18.75" customHeight="1">
      <c r="A395" s="24">
        <v>43</v>
      </c>
      <c r="B395" s="24">
        <v>42</v>
      </c>
      <c r="C395" s="25" t="s">
        <v>49</v>
      </c>
      <c r="D395" s="25" t="s">
        <v>193</v>
      </c>
      <c r="E395" s="24">
        <v>1969</v>
      </c>
      <c r="F395" s="24">
        <v>1969</v>
      </c>
      <c r="G395" s="26" t="s">
        <v>48</v>
      </c>
      <c r="H395" s="27">
        <v>2</v>
      </c>
      <c r="I395" s="28">
        <v>2</v>
      </c>
      <c r="J395" s="29">
        <v>686.16</v>
      </c>
      <c r="K395" s="29">
        <v>410.21</v>
      </c>
      <c r="L395" s="29">
        <v>216.19</v>
      </c>
      <c r="M395" s="28">
        <v>29</v>
      </c>
      <c r="N395" s="30">
        <f>'Приложение №2'!E395</f>
        <v>1444492.776</v>
      </c>
      <c r="O395" s="30">
        <v>0</v>
      </c>
      <c r="P395" s="30">
        <f t="shared" si="70"/>
        <v>508200.16599999997</v>
      </c>
      <c r="Q395" s="30">
        <v>0</v>
      </c>
      <c r="R395" s="30">
        <v>51957.07</v>
      </c>
      <c r="S395" s="30">
        <v>884335.54</v>
      </c>
      <c r="T395" s="30">
        <v>0</v>
      </c>
      <c r="U395" s="30">
        <f t="shared" si="71"/>
        <v>2306.022950191571</v>
      </c>
      <c r="V395" s="30">
        <f t="shared" si="72"/>
        <v>2306.022950191571</v>
      </c>
      <c r="W395" s="85">
        <v>2018</v>
      </c>
    </row>
    <row r="396" spans="1:23" ht="20.25" customHeight="1">
      <c r="A396" s="24">
        <v>44</v>
      </c>
      <c r="B396" s="24">
        <v>43</v>
      </c>
      <c r="C396" s="25" t="s">
        <v>49</v>
      </c>
      <c r="D396" s="25" t="s">
        <v>194</v>
      </c>
      <c r="E396" s="24">
        <v>1963</v>
      </c>
      <c r="F396" s="24">
        <v>1963</v>
      </c>
      <c r="G396" s="26" t="s">
        <v>48</v>
      </c>
      <c r="H396" s="27">
        <v>2</v>
      </c>
      <c r="I396" s="28">
        <v>2</v>
      </c>
      <c r="J396" s="29">
        <v>815.23</v>
      </c>
      <c r="K396" s="29">
        <v>558.03</v>
      </c>
      <c r="L396" s="29">
        <v>0</v>
      </c>
      <c r="M396" s="28">
        <v>50</v>
      </c>
      <c r="N396" s="30">
        <f>'Приложение №2'!E396</f>
        <v>1467461.1260999998</v>
      </c>
      <c r="O396" s="30">
        <v>0</v>
      </c>
      <c r="P396" s="30">
        <f t="shared" si="70"/>
        <v>710127.2360999997</v>
      </c>
      <c r="Q396" s="30">
        <v>0</v>
      </c>
      <c r="R396" s="30">
        <v>36063.53</v>
      </c>
      <c r="S396" s="30">
        <v>721270.36</v>
      </c>
      <c r="T396" s="30">
        <v>0</v>
      </c>
      <c r="U396" s="30">
        <f t="shared" si="71"/>
        <v>2629.7172662760063</v>
      </c>
      <c r="V396" s="30">
        <f t="shared" si="72"/>
        <v>2629.7172662760063</v>
      </c>
      <c r="W396" s="85">
        <v>2018</v>
      </c>
    </row>
    <row r="397" spans="1:23" ht="18.75" customHeight="1">
      <c r="A397" s="24">
        <v>45</v>
      </c>
      <c r="B397" s="24">
        <v>44</v>
      </c>
      <c r="C397" s="25" t="s">
        <v>49</v>
      </c>
      <c r="D397" s="25" t="s">
        <v>195</v>
      </c>
      <c r="E397" s="24">
        <v>1971</v>
      </c>
      <c r="F397" s="24">
        <v>1971</v>
      </c>
      <c r="G397" s="26" t="s">
        <v>48</v>
      </c>
      <c r="H397" s="27">
        <v>4</v>
      </c>
      <c r="I397" s="28">
        <v>4</v>
      </c>
      <c r="J397" s="29">
        <v>3316.04</v>
      </c>
      <c r="K397" s="29">
        <v>1664.3</v>
      </c>
      <c r="L397" s="29">
        <v>776.54</v>
      </c>
      <c r="M397" s="28">
        <v>114</v>
      </c>
      <c r="N397" s="30">
        <f>'Приложение №2'!E397</f>
        <v>4488171.7852</v>
      </c>
      <c r="O397" s="30">
        <v>0</v>
      </c>
      <c r="P397" s="30">
        <f t="shared" si="70"/>
        <v>1025815.8152000001</v>
      </c>
      <c r="Q397" s="30">
        <v>0</v>
      </c>
      <c r="R397" s="30">
        <v>180578.31</v>
      </c>
      <c r="S397" s="30">
        <v>3281777.66</v>
      </c>
      <c r="T397" s="30">
        <v>0</v>
      </c>
      <c r="U397" s="30">
        <f t="shared" si="71"/>
        <v>1838.781642877042</v>
      </c>
      <c r="V397" s="30">
        <f t="shared" si="72"/>
        <v>1838.781642877042</v>
      </c>
      <c r="W397" s="85">
        <v>2018</v>
      </c>
    </row>
    <row r="398" spans="1:23" ht="18.75" customHeight="1">
      <c r="A398" s="24">
        <v>46</v>
      </c>
      <c r="B398" s="24">
        <v>45</v>
      </c>
      <c r="C398" s="25" t="s">
        <v>49</v>
      </c>
      <c r="D398" s="25" t="s">
        <v>196</v>
      </c>
      <c r="E398" s="24">
        <v>1964</v>
      </c>
      <c r="F398" s="24">
        <v>1964</v>
      </c>
      <c r="G398" s="26" t="s">
        <v>48</v>
      </c>
      <c r="H398" s="27">
        <v>2</v>
      </c>
      <c r="I398" s="28">
        <v>2</v>
      </c>
      <c r="J398" s="29">
        <v>643.32</v>
      </c>
      <c r="K398" s="29">
        <v>377.32</v>
      </c>
      <c r="L398" s="29">
        <v>218.72</v>
      </c>
      <c r="M398" s="28">
        <v>23</v>
      </c>
      <c r="N398" s="30">
        <f>'Приложение №2'!E398</f>
        <v>1395619.3643999998</v>
      </c>
      <c r="O398" s="30">
        <v>0</v>
      </c>
      <c r="P398" s="30">
        <f t="shared" si="70"/>
        <v>507904.20439999993</v>
      </c>
      <c r="Q398" s="30">
        <v>0</v>
      </c>
      <c r="R398" s="30">
        <v>42272.16</v>
      </c>
      <c r="S398" s="30">
        <v>845443</v>
      </c>
      <c r="T398" s="30">
        <v>0</v>
      </c>
      <c r="U398" s="30">
        <f t="shared" si="71"/>
        <v>2341.486082142138</v>
      </c>
      <c r="V398" s="30">
        <f t="shared" si="72"/>
        <v>2341.486082142138</v>
      </c>
      <c r="W398" s="85">
        <v>2018</v>
      </c>
    </row>
    <row r="399" spans="1:23" ht="18.75" customHeight="1">
      <c r="A399" s="24">
        <v>47</v>
      </c>
      <c r="B399" s="24">
        <v>46</v>
      </c>
      <c r="C399" s="25" t="s">
        <v>49</v>
      </c>
      <c r="D399" s="25" t="s">
        <v>197</v>
      </c>
      <c r="E399" s="24">
        <v>1964</v>
      </c>
      <c r="F399" s="24">
        <v>1964</v>
      </c>
      <c r="G399" s="26" t="s">
        <v>48</v>
      </c>
      <c r="H399" s="27">
        <v>2</v>
      </c>
      <c r="I399" s="28">
        <v>2</v>
      </c>
      <c r="J399" s="29">
        <v>848.81</v>
      </c>
      <c r="K399" s="29">
        <v>359.96</v>
      </c>
      <c r="L399" s="29">
        <v>255.31</v>
      </c>
      <c r="M399" s="28">
        <v>26</v>
      </c>
      <c r="N399" s="30">
        <f>'Приложение №2'!E399</f>
        <v>1288782.42</v>
      </c>
      <c r="O399" s="30">
        <v>0</v>
      </c>
      <c r="P399" s="30">
        <f t="shared" si="70"/>
        <v>369126.0399999999</v>
      </c>
      <c r="Q399" s="30">
        <v>0</v>
      </c>
      <c r="R399" s="30">
        <v>45788.8</v>
      </c>
      <c r="S399" s="30">
        <v>873867.58</v>
      </c>
      <c r="T399" s="30">
        <v>0</v>
      </c>
      <c r="U399" s="30">
        <f t="shared" si="71"/>
        <v>2094.661563216149</v>
      </c>
      <c r="V399" s="30">
        <f t="shared" si="72"/>
        <v>2094.661563216149</v>
      </c>
      <c r="W399" s="85">
        <v>2018</v>
      </c>
    </row>
    <row r="400" spans="1:23" ht="18.75" customHeight="1">
      <c r="A400" s="24">
        <v>48</v>
      </c>
      <c r="B400" s="24">
        <v>47</v>
      </c>
      <c r="C400" s="25" t="s">
        <v>49</v>
      </c>
      <c r="D400" s="25" t="s">
        <v>50</v>
      </c>
      <c r="E400" s="24">
        <v>1962</v>
      </c>
      <c r="F400" s="24">
        <v>1962</v>
      </c>
      <c r="G400" s="26" t="s">
        <v>48</v>
      </c>
      <c r="H400" s="27">
        <v>2</v>
      </c>
      <c r="I400" s="28">
        <v>2</v>
      </c>
      <c r="J400" s="29">
        <v>1087.26</v>
      </c>
      <c r="K400" s="29">
        <v>386</v>
      </c>
      <c r="L400" s="29">
        <v>254.58</v>
      </c>
      <c r="M400" s="28">
        <v>29</v>
      </c>
      <c r="N400" s="30">
        <f>'Приложение №2'!E400</f>
        <v>1551259.8413999998</v>
      </c>
      <c r="O400" s="30">
        <v>0</v>
      </c>
      <c r="P400" s="30">
        <f t="shared" si="70"/>
        <v>1061575.4033999997</v>
      </c>
      <c r="Q400" s="30">
        <v>0</v>
      </c>
      <c r="R400" s="30">
        <v>51690.39</v>
      </c>
      <c r="S400" s="30">
        <v>437994.04800000007</v>
      </c>
      <c r="T400" s="30">
        <v>0</v>
      </c>
      <c r="U400" s="30">
        <f t="shared" si="71"/>
        <v>2421.648882887383</v>
      </c>
      <c r="V400" s="30">
        <f t="shared" si="72"/>
        <v>2421.648882887383</v>
      </c>
      <c r="W400" s="85">
        <v>2018</v>
      </c>
    </row>
    <row r="401" spans="1:23" ht="18.75" customHeight="1">
      <c r="A401" s="24">
        <v>49</v>
      </c>
      <c r="B401" s="24">
        <v>48</v>
      </c>
      <c r="C401" s="25" t="s">
        <v>49</v>
      </c>
      <c r="D401" s="25" t="s">
        <v>198</v>
      </c>
      <c r="E401" s="24">
        <v>1963</v>
      </c>
      <c r="F401" s="24">
        <v>1963</v>
      </c>
      <c r="G401" s="26" t="s">
        <v>48</v>
      </c>
      <c r="H401" s="27">
        <v>2</v>
      </c>
      <c r="I401" s="28">
        <v>2</v>
      </c>
      <c r="J401" s="29">
        <v>818.79</v>
      </c>
      <c r="K401" s="29">
        <v>649.51</v>
      </c>
      <c r="L401" s="29">
        <v>0</v>
      </c>
      <c r="M401" s="28">
        <v>77</v>
      </c>
      <c r="N401" s="30">
        <f>'Приложение №2'!E401</f>
        <v>1510338.2177</v>
      </c>
      <c r="O401" s="30">
        <v>0</v>
      </c>
      <c r="P401" s="30">
        <f t="shared" si="70"/>
        <v>720845.0977</v>
      </c>
      <c r="Q401" s="30">
        <v>0</v>
      </c>
      <c r="R401" s="30">
        <v>37594.92</v>
      </c>
      <c r="S401" s="30">
        <v>751898.2</v>
      </c>
      <c r="T401" s="30">
        <v>0</v>
      </c>
      <c r="U401" s="30">
        <f t="shared" si="71"/>
        <v>2325.350214315407</v>
      </c>
      <c r="V401" s="30">
        <f t="shared" si="72"/>
        <v>2325.350214315407</v>
      </c>
      <c r="W401" s="85">
        <v>2018</v>
      </c>
    </row>
    <row r="402" spans="1:23" ht="18.75" customHeight="1">
      <c r="A402" s="24">
        <v>50</v>
      </c>
      <c r="B402" s="24">
        <v>49</v>
      </c>
      <c r="C402" s="25" t="s">
        <v>49</v>
      </c>
      <c r="D402" s="25" t="s">
        <v>330</v>
      </c>
      <c r="E402" s="24">
        <v>1975</v>
      </c>
      <c r="F402" s="24">
        <v>1975</v>
      </c>
      <c r="G402" s="26" t="s">
        <v>103</v>
      </c>
      <c r="H402" s="27">
        <v>2</v>
      </c>
      <c r="I402" s="28">
        <v>2</v>
      </c>
      <c r="J402" s="29">
        <v>538.74</v>
      </c>
      <c r="K402" s="29">
        <v>487.8</v>
      </c>
      <c r="L402" s="29">
        <v>0</v>
      </c>
      <c r="M402" s="28">
        <v>18</v>
      </c>
      <c r="N402" s="30">
        <f>'Приложение №2'!E402</f>
        <v>1372503.348</v>
      </c>
      <c r="O402" s="30">
        <v>0</v>
      </c>
      <c r="P402" s="30">
        <f t="shared" si="70"/>
        <v>1015848.258</v>
      </c>
      <c r="Q402" s="30">
        <v>0</v>
      </c>
      <c r="R402" s="30">
        <v>32423.19</v>
      </c>
      <c r="S402" s="30">
        <v>324231.9</v>
      </c>
      <c r="T402" s="30">
        <v>0</v>
      </c>
      <c r="U402" s="30">
        <f t="shared" si="71"/>
        <v>2813.66</v>
      </c>
      <c r="V402" s="30">
        <f t="shared" si="72"/>
        <v>2813.66</v>
      </c>
      <c r="W402" s="85">
        <v>2018</v>
      </c>
    </row>
    <row r="403" spans="1:23" ht="18.75" customHeight="1">
      <c r="A403" s="24">
        <v>51</v>
      </c>
      <c r="B403" s="24">
        <v>50</v>
      </c>
      <c r="C403" s="25" t="s">
        <v>49</v>
      </c>
      <c r="D403" s="25" t="s">
        <v>331</v>
      </c>
      <c r="E403" s="24">
        <v>1976</v>
      </c>
      <c r="F403" s="24">
        <v>1976</v>
      </c>
      <c r="G403" s="26" t="s">
        <v>103</v>
      </c>
      <c r="H403" s="27">
        <v>2</v>
      </c>
      <c r="I403" s="28">
        <v>2</v>
      </c>
      <c r="J403" s="29">
        <v>559.75</v>
      </c>
      <c r="K403" s="29">
        <v>515.91</v>
      </c>
      <c r="L403" s="29">
        <v>0</v>
      </c>
      <c r="M403" s="28">
        <v>22</v>
      </c>
      <c r="N403" s="30">
        <f>'Приложение №2'!E403</f>
        <v>1451595.3305999998</v>
      </c>
      <c r="O403" s="30">
        <v>0</v>
      </c>
      <c r="P403" s="30">
        <f t="shared" si="70"/>
        <v>1115352.5405999997</v>
      </c>
      <c r="Q403" s="30">
        <v>0</v>
      </c>
      <c r="R403" s="30">
        <v>30567.53</v>
      </c>
      <c r="S403" s="30">
        <v>305675.26</v>
      </c>
      <c r="T403" s="30">
        <v>0</v>
      </c>
      <c r="U403" s="30">
        <f t="shared" si="71"/>
        <v>2813.66</v>
      </c>
      <c r="V403" s="30">
        <f t="shared" si="72"/>
        <v>2813.66</v>
      </c>
      <c r="W403" s="85">
        <v>2018</v>
      </c>
    </row>
    <row r="404" spans="1:23" ht="18.75" customHeight="1">
      <c r="A404" s="24">
        <v>52</v>
      </c>
      <c r="B404" s="24">
        <v>51</v>
      </c>
      <c r="C404" s="25" t="s">
        <v>49</v>
      </c>
      <c r="D404" s="25" t="s">
        <v>332</v>
      </c>
      <c r="E404" s="24">
        <v>1977</v>
      </c>
      <c r="F404" s="24">
        <v>1977</v>
      </c>
      <c r="G404" s="26" t="s">
        <v>103</v>
      </c>
      <c r="H404" s="27">
        <v>2</v>
      </c>
      <c r="I404" s="28">
        <v>2</v>
      </c>
      <c r="J404" s="29">
        <v>538.74</v>
      </c>
      <c r="K404" s="29">
        <v>500.33</v>
      </c>
      <c r="L404" s="29">
        <v>0</v>
      </c>
      <c r="M404" s="28">
        <v>19</v>
      </c>
      <c r="N404" s="30">
        <f>'Приложение №2'!E404</f>
        <v>1407758.5077999998</v>
      </c>
      <c r="O404" s="30">
        <v>0</v>
      </c>
      <c r="P404" s="30">
        <f t="shared" si="70"/>
        <v>998572.1477999998</v>
      </c>
      <c r="Q404" s="30">
        <v>0</v>
      </c>
      <c r="R404" s="30">
        <v>37198.76</v>
      </c>
      <c r="S404" s="30">
        <v>371987.6</v>
      </c>
      <c r="T404" s="30">
        <v>0</v>
      </c>
      <c r="U404" s="30">
        <f t="shared" si="71"/>
        <v>2813.66</v>
      </c>
      <c r="V404" s="30">
        <f t="shared" si="72"/>
        <v>2813.66</v>
      </c>
      <c r="W404" s="85">
        <v>2018</v>
      </c>
    </row>
    <row r="405" spans="1:23" ht="18.75" customHeight="1">
      <c r="A405" s="24">
        <v>53</v>
      </c>
      <c r="B405" s="24">
        <v>52</v>
      </c>
      <c r="C405" s="25" t="s">
        <v>49</v>
      </c>
      <c r="D405" s="25" t="s">
        <v>333</v>
      </c>
      <c r="E405" s="24">
        <v>1971</v>
      </c>
      <c r="F405" s="24">
        <v>1971</v>
      </c>
      <c r="G405" s="26" t="s">
        <v>103</v>
      </c>
      <c r="H405" s="27">
        <v>2</v>
      </c>
      <c r="I405" s="28">
        <v>2</v>
      </c>
      <c r="J405" s="29">
        <v>544.16</v>
      </c>
      <c r="K405" s="29">
        <v>502.8</v>
      </c>
      <c r="L405" s="29">
        <v>0</v>
      </c>
      <c r="M405" s="28">
        <v>24</v>
      </c>
      <c r="N405" s="30">
        <f>'Приложение №2'!E405</f>
        <v>6761981.220000001</v>
      </c>
      <c r="O405" s="30">
        <v>0</v>
      </c>
      <c r="P405" s="30">
        <f t="shared" si="70"/>
        <v>6377306.58</v>
      </c>
      <c r="Q405" s="30">
        <v>0</v>
      </c>
      <c r="R405" s="30">
        <v>34970.41</v>
      </c>
      <c r="S405" s="30">
        <v>349704.23</v>
      </c>
      <c r="T405" s="30">
        <v>0</v>
      </c>
      <c r="U405" s="30">
        <f t="shared" si="71"/>
        <v>13448.650000000001</v>
      </c>
      <c r="V405" s="30">
        <f t="shared" si="72"/>
        <v>13448.650000000001</v>
      </c>
      <c r="W405" s="85">
        <v>2018</v>
      </c>
    </row>
    <row r="406" spans="1:23" ht="18.75" customHeight="1">
      <c r="A406" s="24">
        <v>54</v>
      </c>
      <c r="B406" s="24">
        <v>53</v>
      </c>
      <c r="C406" s="25" t="s">
        <v>49</v>
      </c>
      <c r="D406" s="25" t="s">
        <v>334</v>
      </c>
      <c r="E406" s="24">
        <v>1971</v>
      </c>
      <c r="F406" s="24">
        <v>1971</v>
      </c>
      <c r="G406" s="26" t="s">
        <v>103</v>
      </c>
      <c r="H406" s="27">
        <v>2</v>
      </c>
      <c r="I406" s="28">
        <v>2</v>
      </c>
      <c r="J406" s="29">
        <v>474.36</v>
      </c>
      <c r="K406" s="29">
        <v>331.79</v>
      </c>
      <c r="L406" s="29">
        <v>0</v>
      </c>
      <c r="M406" s="28">
        <v>28</v>
      </c>
      <c r="N406" s="30">
        <f>'Приложение №2'!E406</f>
        <v>4462127.5835</v>
      </c>
      <c r="O406" s="30">
        <v>0</v>
      </c>
      <c r="P406" s="30">
        <f t="shared" si="70"/>
        <v>4185429.6434999993</v>
      </c>
      <c r="Q406" s="30">
        <v>0</v>
      </c>
      <c r="R406" s="30">
        <v>25154.36</v>
      </c>
      <c r="S406" s="30">
        <v>251543.58</v>
      </c>
      <c r="T406" s="30">
        <v>0</v>
      </c>
      <c r="U406" s="30">
        <f t="shared" si="71"/>
        <v>13448.649999999998</v>
      </c>
      <c r="V406" s="30">
        <f t="shared" si="72"/>
        <v>13448.649999999998</v>
      </c>
      <c r="W406" s="85">
        <v>2018</v>
      </c>
    </row>
    <row r="407" spans="1:23" ht="18.75" customHeight="1">
      <c r="A407" s="24">
        <v>55</v>
      </c>
      <c r="B407" s="24">
        <v>54</v>
      </c>
      <c r="C407" s="25" t="s">
        <v>49</v>
      </c>
      <c r="D407" s="25" t="s">
        <v>119</v>
      </c>
      <c r="E407" s="24">
        <v>1965</v>
      </c>
      <c r="F407" s="24">
        <v>1965</v>
      </c>
      <c r="G407" s="26" t="s">
        <v>103</v>
      </c>
      <c r="H407" s="27">
        <v>2</v>
      </c>
      <c r="I407" s="28">
        <v>2</v>
      </c>
      <c r="J407" s="29">
        <v>555.7</v>
      </c>
      <c r="K407" s="29">
        <v>510.2</v>
      </c>
      <c r="L407" s="29">
        <v>0</v>
      </c>
      <c r="M407" s="28">
        <v>33</v>
      </c>
      <c r="N407" s="30">
        <f>'Приложение №2'!E407</f>
        <v>2249104.4560000002</v>
      </c>
      <c r="O407" s="30">
        <v>0</v>
      </c>
      <c r="P407" s="30">
        <f t="shared" si="70"/>
        <v>2238161.896</v>
      </c>
      <c r="Q407" s="30">
        <v>0</v>
      </c>
      <c r="R407" s="30">
        <v>10942.56</v>
      </c>
      <c r="S407" s="30">
        <v>0</v>
      </c>
      <c r="T407" s="30">
        <v>0</v>
      </c>
      <c r="U407" s="30">
        <f t="shared" si="71"/>
        <v>4408.280000000001</v>
      </c>
      <c r="V407" s="30">
        <f t="shared" si="72"/>
        <v>4408.280000000001</v>
      </c>
      <c r="W407" s="85">
        <v>2018</v>
      </c>
    </row>
    <row r="408" spans="1:23" ht="18.75" customHeight="1">
      <c r="A408" s="24">
        <v>56</v>
      </c>
      <c r="B408" s="24">
        <v>55</v>
      </c>
      <c r="C408" s="25" t="s">
        <v>49</v>
      </c>
      <c r="D408" s="25" t="s">
        <v>120</v>
      </c>
      <c r="E408" s="24">
        <v>1965</v>
      </c>
      <c r="F408" s="24">
        <v>1965</v>
      </c>
      <c r="G408" s="26" t="s">
        <v>103</v>
      </c>
      <c r="H408" s="27">
        <v>2</v>
      </c>
      <c r="I408" s="28">
        <v>2</v>
      </c>
      <c r="J408" s="29">
        <v>555.6</v>
      </c>
      <c r="K408" s="29">
        <v>503.4</v>
      </c>
      <c r="L408" s="29">
        <v>0</v>
      </c>
      <c r="M408" s="28">
        <v>26</v>
      </c>
      <c r="N408" s="30">
        <f>'Приложение №2'!E408</f>
        <v>2219128.152</v>
      </c>
      <c r="O408" s="30">
        <v>0</v>
      </c>
      <c r="P408" s="30">
        <f t="shared" si="70"/>
        <v>2208254.712</v>
      </c>
      <c r="Q408" s="30">
        <v>0</v>
      </c>
      <c r="R408" s="30">
        <v>10873.44</v>
      </c>
      <c r="S408" s="30">
        <v>0</v>
      </c>
      <c r="T408" s="30">
        <v>0</v>
      </c>
      <c r="U408" s="30">
        <f t="shared" si="71"/>
        <v>4408.28</v>
      </c>
      <c r="V408" s="30">
        <f t="shared" si="72"/>
        <v>4408.28</v>
      </c>
      <c r="W408" s="85">
        <v>2018</v>
      </c>
    </row>
    <row r="409" spans="1:23" ht="18.75" customHeight="1">
      <c r="A409" s="24">
        <v>57</v>
      </c>
      <c r="B409" s="24">
        <v>56</v>
      </c>
      <c r="C409" s="25" t="s">
        <v>49</v>
      </c>
      <c r="D409" s="25" t="s">
        <v>121</v>
      </c>
      <c r="E409" s="24">
        <v>1965</v>
      </c>
      <c r="F409" s="24">
        <v>1965</v>
      </c>
      <c r="G409" s="26" t="s">
        <v>103</v>
      </c>
      <c r="H409" s="27">
        <v>2</v>
      </c>
      <c r="I409" s="28">
        <v>2</v>
      </c>
      <c r="J409" s="29">
        <v>548.9</v>
      </c>
      <c r="K409" s="29">
        <v>502.9</v>
      </c>
      <c r="L409" s="29">
        <v>0</v>
      </c>
      <c r="M409" s="28">
        <v>31</v>
      </c>
      <c r="N409" s="30">
        <f>'Приложение №2'!E409</f>
        <v>2216924.0119999996</v>
      </c>
      <c r="O409" s="30">
        <v>0</v>
      </c>
      <c r="P409" s="30">
        <f t="shared" si="70"/>
        <v>2205897.212</v>
      </c>
      <c r="Q409" s="30">
        <v>0</v>
      </c>
      <c r="R409" s="30">
        <v>11026.8</v>
      </c>
      <c r="S409" s="30">
        <v>0</v>
      </c>
      <c r="T409" s="30">
        <v>0</v>
      </c>
      <c r="U409" s="30">
        <f t="shared" si="71"/>
        <v>4408.28</v>
      </c>
      <c r="V409" s="30">
        <f t="shared" si="72"/>
        <v>4408.28</v>
      </c>
      <c r="W409" s="85">
        <v>2018</v>
      </c>
    </row>
    <row r="410" spans="1:23" ht="18.75" customHeight="1">
      <c r="A410" s="24">
        <v>58</v>
      </c>
      <c r="B410" s="24">
        <v>57</v>
      </c>
      <c r="C410" s="25" t="s">
        <v>49</v>
      </c>
      <c r="D410" s="25" t="s">
        <v>199</v>
      </c>
      <c r="E410" s="24">
        <v>1962</v>
      </c>
      <c r="F410" s="24">
        <v>1962</v>
      </c>
      <c r="G410" s="26" t="s">
        <v>48</v>
      </c>
      <c r="H410" s="27">
        <v>2</v>
      </c>
      <c r="I410" s="28">
        <v>2</v>
      </c>
      <c r="J410" s="29">
        <v>1001.33</v>
      </c>
      <c r="K410" s="29">
        <v>636.99</v>
      </c>
      <c r="L410" s="29">
        <v>0</v>
      </c>
      <c r="M410" s="28">
        <v>24</v>
      </c>
      <c r="N410" s="30">
        <f>'Приложение №2'!E410</f>
        <v>1438921.7889</v>
      </c>
      <c r="O410" s="30">
        <v>0</v>
      </c>
      <c r="P410" s="30">
        <f t="shared" si="70"/>
        <v>537595.1989</v>
      </c>
      <c r="Q410" s="30">
        <v>0</v>
      </c>
      <c r="R410" s="30">
        <v>42920.31</v>
      </c>
      <c r="S410" s="30">
        <v>858406.28</v>
      </c>
      <c r="T410" s="30">
        <v>0</v>
      </c>
      <c r="U410" s="30">
        <f t="shared" si="71"/>
        <v>2258.939369377855</v>
      </c>
      <c r="V410" s="30">
        <f t="shared" si="72"/>
        <v>2258.939369377855</v>
      </c>
      <c r="W410" s="85">
        <v>2018</v>
      </c>
    </row>
    <row r="411" spans="1:23" ht="18.75" customHeight="1">
      <c r="A411" s="24">
        <v>59</v>
      </c>
      <c r="B411" s="24">
        <v>58</v>
      </c>
      <c r="C411" s="25" t="s">
        <v>49</v>
      </c>
      <c r="D411" s="25" t="s">
        <v>200</v>
      </c>
      <c r="E411" s="24">
        <v>1962</v>
      </c>
      <c r="F411" s="24">
        <v>1962</v>
      </c>
      <c r="G411" s="26" t="s">
        <v>48</v>
      </c>
      <c r="H411" s="27">
        <v>2</v>
      </c>
      <c r="I411" s="28">
        <v>2</v>
      </c>
      <c r="J411" s="29">
        <v>1037.76</v>
      </c>
      <c r="K411" s="29">
        <v>620.04</v>
      </c>
      <c r="L411" s="29">
        <v>0</v>
      </c>
      <c r="M411" s="28">
        <v>19</v>
      </c>
      <c r="N411" s="30">
        <f>'Приложение №2'!E411</f>
        <v>1566804.2484</v>
      </c>
      <c r="O411" s="30">
        <v>0</v>
      </c>
      <c r="P411" s="30">
        <f t="shared" si="70"/>
        <v>659653.7784000001</v>
      </c>
      <c r="Q411" s="30">
        <v>0</v>
      </c>
      <c r="R411" s="30">
        <v>43197.64</v>
      </c>
      <c r="S411" s="30">
        <v>863952.83</v>
      </c>
      <c r="T411" s="30">
        <v>0</v>
      </c>
      <c r="U411" s="30">
        <f t="shared" si="71"/>
        <v>2526.940598025934</v>
      </c>
      <c r="V411" s="30">
        <f t="shared" si="72"/>
        <v>2526.940598025934</v>
      </c>
      <c r="W411" s="85">
        <v>2018</v>
      </c>
    </row>
    <row r="412" spans="1:23" ht="18.75" customHeight="1">
      <c r="A412" s="24">
        <v>60</v>
      </c>
      <c r="B412" s="24">
        <v>59</v>
      </c>
      <c r="C412" s="25" t="s">
        <v>49</v>
      </c>
      <c r="D412" s="25" t="s">
        <v>201</v>
      </c>
      <c r="E412" s="24">
        <v>1961</v>
      </c>
      <c r="F412" s="24">
        <v>1961</v>
      </c>
      <c r="G412" s="26" t="s">
        <v>48</v>
      </c>
      <c r="H412" s="27">
        <v>2</v>
      </c>
      <c r="I412" s="28">
        <v>2</v>
      </c>
      <c r="J412" s="29">
        <v>1023.9</v>
      </c>
      <c r="K412" s="29">
        <v>614.54</v>
      </c>
      <c r="L412" s="29">
        <v>0</v>
      </c>
      <c r="M412" s="28">
        <v>19</v>
      </c>
      <c r="N412" s="30">
        <f>'Приложение №2'!E412</f>
        <v>1562707.2434</v>
      </c>
      <c r="O412" s="30">
        <v>0</v>
      </c>
      <c r="P412" s="30">
        <f t="shared" si="70"/>
        <v>644142.0134</v>
      </c>
      <c r="Q412" s="30">
        <v>0</v>
      </c>
      <c r="R412" s="30">
        <v>52099.54</v>
      </c>
      <c r="S412" s="30">
        <v>866465.69</v>
      </c>
      <c r="T412" s="30">
        <v>0</v>
      </c>
      <c r="U412" s="30">
        <f t="shared" si="71"/>
        <v>2542.88938620757</v>
      </c>
      <c r="V412" s="30">
        <f t="shared" si="72"/>
        <v>2542.88938620757</v>
      </c>
      <c r="W412" s="85">
        <v>2018</v>
      </c>
    </row>
    <row r="413" spans="1:23" ht="18.75" customHeight="1">
      <c r="A413" s="24">
        <v>61</v>
      </c>
      <c r="B413" s="24">
        <v>60</v>
      </c>
      <c r="C413" s="25" t="s">
        <v>49</v>
      </c>
      <c r="D413" s="25" t="s">
        <v>122</v>
      </c>
      <c r="E413" s="24">
        <v>1965</v>
      </c>
      <c r="F413" s="24">
        <v>1965</v>
      </c>
      <c r="G413" s="26" t="s">
        <v>103</v>
      </c>
      <c r="H413" s="27">
        <v>2</v>
      </c>
      <c r="I413" s="28">
        <v>2</v>
      </c>
      <c r="J413" s="29">
        <v>548.6</v>
      </c>
      <c r="K413" s="29">
        <v>505.4</v>
      </c>
      <c r="L413" s="29">
        <v>0</v>
      </c>
      <c r="M413" s="28">
        <v>24</v>
      </c>
      <c r="N413" s="30">
        <f>'Приложение №2'!E413</f>
        <v>2227944.712</v>
      </c>
      <c r="O413" s="30">
        <v>0</v>
      </c>
      <c r="P413" s="30">
        <f t="shared" si="70"/>
        <v>2217028.0719999997</v>
      </c>
      <c r="Q413" s="30">
        <v>0</v>
      </c>
      <c r="R413" s="30">
        <v>10916.64</v>
      </c>
      <c r="S413" s="30">
        <v>0</v>
      </c>
      <c r="T413" s="30">
        <v>0</v>
      </c>
      <c r="U413" s="30">
        <f t="shared" si="71"/>
        <v>4408.28</v>
      </c>
      <c r="V413" s="30">
        <f t="shared" si="72"/>
        <v>4408.28</v>
      </c>
      <c r="W413" s="85">
        <v>2018</v>
      </c>
    </row>
    <row r="414" spans="1:23" ht="18.75" customHeight="1">
      <c r="A414" s="24">
        <v>62</v>
      </c>
      <c r="B414" s="24">
        <v>61</v>
      </c>
      <c r="C414" s="25" t="s">
        <v>49</v>
      </c>
      <c r="D414" s="25" t="s">
        <v>51</v>
      </c>
      <c r="E414" s="24">
        <v>1969</v>
      </c>
      <c r="F414" s="24">
        <v>2007</v>
      </c>
      <c r="G414" s="26" t="s">
        <v>48</v>
      </c>
      <c r="H414" s="27">
        <v>3</v>
      </c>
      <c r="I414" s="28">
        <v>4</v>
      </c>
      <c r="J414" s="29">
        <v>2714.3</v>
      </c>
      <c r="K414" s="29">
        <v>1853.65</v>
      </c>
      <c r="L414" s="29">
        <v>0</v>
      </c>
      <c r="M414" s="28">
        <v>91</v>
      </c>
      <c r="N414" s="30">
        <f>'Приложение №2'!E414</f>
        <v>2333054.1959999995</v>
      </c>
      <c r="O414" s="30">
        <v>0</v>
      </c>
      <c r="P414" s="30">
        <f t="shared" si="70"/>
        <v>0</v>
      </c>
      <c r="Q414" s="30">
        <v>0</v>
      </c>
      <c r="R414" s="30">
        <v>147395.06</v>
      </c>
      <c r="S414" s="30">
        <f>N414-R414</f>
        <v>2185659.1359999995</v>
      </c>
      <c r="T414" s="30">
        <v>0</v>
      </c>
      <c r="U414" s="30">
        <f t="shared" si="71"/>
        <v>1258.6271388881394</v>
      </c>
      <c r="V414" s="30">
        <f t="shared" si="72"/>
        <v>1258.6271388881394</v>
      </c>
      <c r="W414" s="85">
        <v>2018</v>
      </c>
    </row>
    <row r="415" spans="1:23" ht="18.75" customHeight="1">
      <c r="A415" s="24">
        <v>63</v>
      </c>
      <c r="B415" s="24">
        <v>62</v>
      </c>
      <c r="C415" s="25" t="s">
        <v>49</v>
      </c>
      <c r="D415" s="25" t="s">
        <v>123</v>
      </c>
      <c r="E415" s="24">
        <v>1962</v>
      </c>
      <c r="F415" s="24">
        <v>1962</v>
      </c>
      <c r="G415" s="26" t="s">
        <v>103</v>
      </c>
      <c r="H415" s="27">
        <v>2</v>
      </c>
      <c r="I415" s="28">
        <v>3</v>
      </c>
      <c r="J415" s="29">
        <v>604.95</v>
      </c>
      <c r="K415" s="29">
        <v>542.55</v>
      </c>
      <c r="L415" s="29">
        <v>0</v>
      </c>
      <c r="M415" s="28">
        <v>27</v>
      </c>
      <c r="N415" s="30">
        <f>'Приложение №2'!E415</f>
        <v>2269888.1369999996</v>
      </c>
      <c r="O415" s="30">
        <v>0</v>
      </c>
      <c r="P415" s="30">
        <f t="shared" si="70"/>
        <v>2258169.0569999996</v>
      </c>
      <c r="Q415" s="30">
        <v>0</v>
      </c>
      <c r="R415" s="30">
        <v>11719.08</v>
      </c>
      <c r="S415" s="30">
        <v>0</v>
      </c>
      <c r="T415" s="30">
        <v>0</v>
      </c>
      <c r="U415" s="30">
        <f t="shared" si="71"/>
        <v>4183.74</v>
      </c>
      <c r="V415" s="30">
        <f t="shared" si="72"/>
        <v>4183.74</v>
      </c>
      <c r="W415" s="85">
        <v>2018</v>
      </c>
    </row>
    <row r="416" spans="1:23" ht="18.75" customHeight="1">
      <c r="A416" s="24">
        <v>64</v>
      </c>
      <c r="B416" s="24">
        <v>63</v>
      </c>
      <c r="C416" s="25" t="s">
        <v>49</v>
      </c>
      <c r="D416" s="25" t="s">
        <v>124</v>
      </c>
      <c r="E416" s="24">
        <v>1965</v>
      </c>
      <c r="F416" s="24">
        <v>1965</v>
      </c>
      <c r="G416" s="26" t="s">
        <v>103</v>
      </c>
      <c r="H416" s="27">
        <v>2</v>
      </c>
      <c r="I416" s="28">
        <v>2</v>
      </c>
      <c r="J416" s="29">
        <v>552.8</v>
      </c>
      <c r="K416" s="29">
        <v>500.8</v>
      </c>
      <c r="L416" s="29">
        <v>0</v>
      </c>
      <c r="M416" s="28">
        <v>23</v>
      </c>
      <c r="N416" s="30">
        <f>'Приложение №2'!E416</f>
        <v>1065426.96</v>
      </c>
      <c r="O416" s="30">
        <v>0</v>
      </c>
      <c r="P416" s="30">
        <f t="shared" si="70"/>
        <v>1054292.16</v>
      </c>
      <c r="Q416" s="30">
        <v>0</v>
      </c>
      <c r="R416" s="30">
        <v>11134.8</v>
      </c>
      <c r="S416" s="30">
        <v>0</v>
      </c>
      <c r="T416" s="30">
        <v>0</v>
      </c>
      <c r="U416" s="30">
        <f t="shared" si="71"/>
        <v>2127.45</v>
      </c>
      <c r="V416" s="30">
        <f t="shared" si="72"/>
        <v>2127.45</v>
      </c>
      <c r="W416" s="85">
        <v>2018</v>
      </c>
    </row>
    <row r="417" spans="1:23" s="16" customFormat="1" ht="18.75" customHeight="1">
      <c r="A417" s="24">
        <v>65</v>
      </c>
      <c r="B417" s="24">
        <v>64</v>
      </c>
      <c r="C417" s="25" t="s">
        <v>49</v>
      </c>
      <c r="D417" s="25" t="s">
        <v>125</v>
      </c>
      <c r="E417" s="24">
        <v>1965</v>
      </c>
      <c r="F417" s="24">
        <v>1965</v>
      </c>
      <c r="G417" s="26" t="s">
        <v>103</v>
      </c>
      <c r="H417" s="27">
        <v>2</v>
      </c>
      <c r="I417" s="28">
        <v>2</v>
      </c>
      <c r="J417" s="29">
        <v>547.8</v>
      </c>
      <c r="K417" s="29">
        <v>505.4</v>
      </c>
      <c r="L417" s="29">
        <v>0</v>
      </c>
      <c r="M417" s="28">
        <v>23</v>
      </c>
      <c r="N417" s="30">
        <f>'Приложение №2'!E417</f>
        <v>1075213.23</v>
      </c>
      <c r="O417" s="30">
        <v>0</v>
      </c>
      <c r="P417" s="30">
        <f t="shared" si="70"/>
        <v>1064309.55</v>
      </c>
      <c r="Q417" s="30">
        <v>0</v>
      </c>
      <c r="R417" s="30">
        <v>10903.68</v>
      </c>
      <c r="S417" s="30">
        <v>0</v>
      </c>
      <c r="T417" s="30">
        <v>0</v>
      </c>
      <c r="U417" s="30">
        <f t="shared" si="71"/>
        <v>2127.4500000000003</v>
      </c>
      <c r="V417" s="30">
        <f t="shared" si="72"/>
        <v>2127.4500000000003</v>
      </c>
      <c r="W417" s="85">
        <v>2018</v>
      </c>
    </row>
    <row r="418" spans="1:23" ht="18.75" customHeight="1">
      <c r="A418" s="24">
        <v>66</v>
      </c>
      <c r="B418" s="24">
        <v>65</v>
      </c>
      <c r="C418" s="25" t="s">
        <v>49</v>
      </c>
      <c r="D418" s="25" t="s">
        <v>126</v>
      </c>
      <c r="E418" s="24">
        <v>1965</v>
      </c>
      <c r="F418" s="24">
        <v>1965</v>
      </c>
      <c r="G418" s="26" t="s">
        <v>103</v>
      </c>
      <c r="H418" s="27">
        <v>2</v>
      </c>
      <c r="I418" s="28">
        <v>2</v>
      </c>
      <c r="J418" s="29">
        <v>548.8</v>
      </c>
      <c r="K418" s="29">
        <v>505.4</v>
      </c>
      <c r="L418" s="29">
        <v>0</v>
      </c>
      <c r="M418" s="28">
        <v>28</v>
      </c>
      <c r="N418" s="30">
        <f>'Приложение №2'!E418</f>
        <v>1075213.23</v>
      </c>
      <c r="O418" s="30">
        <v>0</v>
      </c>
      <c r="P418" s="30">
        <f>N418-R418-S418</f>
        <v>1064292.27</v>
      </c>
      <c r="Q418" s="30">
        <v>0</v>
      </c>
      <c r="R418" s="30">
        <v>10920.96</v>
      </c>
      <c r="S418" s="30">
        <v>0</v>
      </c>
      <c r="T418" s="30">
        <v>0</v>
      </c>
      <c r="U418" s="30">
        <f>N418/(K418+L418)</f>
        <v>2127.4500000000003</v>
      </c>
      <c r="V418" s="30">
        <f>U418</f>
        <v>2127.4500000000003</v>
      </c>
      <c r="W418" s="85">
        <v>2018</v>
      </c>
    </row>
    <row r="419" spans="1:23" ht="18.75" customHeight="1">
      <c r="A419" s="24">
        <v>67</v>
      </c>
      <c r="B419" s="24">
        <v>66</v>
      </c>
      <c r="C419" s="25" t="s">
        <v>49</v>
      </c>
      <c r="D419" s="25" t="s">
        <v>127</v>
      </c>
      <c r="E419" s="24">
        <v>1965</v>
      </c>
      <c r="F419" s="24">
        <v>1965</v>
      </c>
      <c r="G419" s="26" t="s">
        <v>103</v>
      </c>
      <c r="H419" s="27">
        <v>2</v>
      </c>
      <c r="I419" s="28">
        <v>2</v>
      </c>
      <c r="J419" s="29">
        <v>550.8</v>
      </c>
      <c r="K419" s="29">
        <v>508.7</v>
      </c>
      <c r="L419" s="29">
        <v>0</v>
      </c>
      <c r="M419" s="28">
        <v>28</v>
      </c>
      <c r="N419" s="30">
        <f>'Приложение №2'!E419</f>
        <v>1082233.815</v>
      </c>
      <c r="O419" s="30">
        <v>0</v>
      </c>
      <c r="P419" s="30">
        <f>N419-R419-S419</f>
        <v>1071360.375</v>
      </c>
      <c r="Q419" s="30">
        <v>0</v>
      </c>
      <c r="R419" s="30">
        <v>10873.44</v>
      </c>
      <c r="S419" s="30">
        <v>0</v>
      </c>
      <c r="T419" s="30">
        <v>0</v>
      </c>
      <c r="U419" s="30">
        <f>N419/(K419+L419)</f>
        <v>2127.45</v>
      </c>
      <c r="V419" s="30">
        <f>U419</f>
        <v>2127.45</v>
      </c>
      <c r="W419" s="85">
        <v>2018</v>
      </c>
    </row>
    <row r="420" spans="1:23" ht="18.75" customHeight="1">
      <c r="A420" s="24">
        <v>68</v>
      </c>
      <c r="B420" s="24">
        <v>67</v>
      </c>
      <c r="C420" s="25" t="s">
        <v>49</v>
      </c>
      <c r="D420" s="25" t="s">
        <v>128</v>
      </c>
      <c r="E420" s="24">
        <v>1965</v>
      </c>
      <c r="F420" s="24">
        <v>1965</v>
      </c>
      <c r="G420" s="26" t="s">
        <v>103</v>
      </c>
      <c r="H420" s="27">
        <v>2</v>
      </c>
      <c r="I420" s="28">
        <v>2</v>
      </c>
      <c r="J420" s="29">
        <v>555</v>
      </c>
      <c r="K420" s="29">
        <v>511.8</v>
      </c>
      <c r="L420" s="29">
        <v>0</v>
      </c>
      <c r="M420" s="28">
        <v>26</v>
      </c>
      <c r="N420" s="30">
        <f>'Приложение №2'!E420</f>
        <v>1088828.9100000001</v>
      </c>
      <c r="O420" s="30">
        <v>0</v>
      </c>
      <c r="P420" s="30">
        <f>N420-R420-S420</f>
        <v>1077918.7500000002</v>
      </c>
      <c r="Q420" s="30">
        <v>0</v>
      </c>
      <c r="R420" s="30">
        <v>10910.16</v>
      </c>
      <c r="S420" s="30">
        <v>0</v>
      </c>
      <c r="T420" s="30">
        <v>0</v>
      </c>
      <c r="U420" s="30">
        <f>N420/(K420+L420)</f>
        <v>2127.4500000000003</v>
      </c>
      <c r="V420" s="30">
        <f>U420</f>
        <v>2127.4500000000003</v>
      </c>
      <c r="W420" s="85">
        <v>2018</v>
      </c>
    </row>
    <row r="421" spans="1:23" ht="18.75" customHeight="1">
      <c r="A421" s="24">
        <v>69</v>
      </c>
      <c r="B421" s="24">
        <v>68</v>
      </c>
      <c r="C421" s="25" t="s">
        <v>49</v>
      </c>
      <c r="D421" s="25" t="s">
        <v>129</v>
      </c>
      <c r="E421" s="24">
        <v>1965</v>
      </c>
      <c r="F421" s="24">
        <v>1965</v>
      </c>
      <c r="G421" s="26" t="s">
        <v>103</v>
      </c>
      <c r="H421" s="27">
        <v>2</v>
      </c>
      <c r="I421" s="28">
        <v>2</v>
      </c>
      <c r="J421" s="29">
        <v>548.8</v>
      </c>
      <c r="K421" s="29">
        <v>504.8</v>
      </c>
      <c r="L421" s="29">
        <v>0</v>
      </c>
      <c r="M421" s="28">
        <v>24</v>
      </c>
      <c r="N421" s="30">
        <f>'Приложение №2'!E421</f>
        <v>1073936.76</v>
      </c>
      <c r="O421" s="30">
        <v>0</v>
      </c>
      <c r="P421" s="30">
        <f>N421-R421-S421</f>
        <v>1063156.2</v>
      </c>
      <c r="Q421" s="30">
        <v>0</v>
      </c>
      <c r="R421" s="30">
        <v>10780.56</v>
      </c>
      <c r="S421" s="30">
        <v>0</v>
      </c>
      <c r="T421" s="30">
        <v>0</v>
      </c>
      <c r="U421" s="30">
        <f>N421/(K421+L421)</f>
        <v>2127.45</v>
      </c>
      <c r="V421" s="30">
        <f>U421</f>
        <v>2127.45</v>
      </c>
      <c r="W421" s="85">
        <v>2018</v>
      </c>
    </row>
    <row r="422" spans="1:23" ht="18.75" customHeight="1">
      <c r="A422" s="106"/>
      <c r="B422" s="122" t="s">
        <v>52</v>
      </c>
      <c r="C422" s="122"/>
      <c r="D422" s="122"/>
      <c r="E422" s="106"/>
      <c r="F422" s="106"/>
      <c r="G422" s="106"/>
      <c r="H422" s="106"/>
      <c r="I422" s="31">
        <f>SUM(I354:I421)</f>
        <v>146</v>
      </c>
      <c r="J422" s="32">
        <f aca="true" t="shared" si="73" ref="J422:T422">SUM(J354:J421)</f>
        <v>46505.49000000002</v>
      </c>
      <c r="K422" s="32">
        <f t="shared" si="73"/>
        <v>35280.600000000006</v>
      </c>
      <c r="L422" s="32">
        <f t="shared" si="73"/>
        <v>3555.4099999999994</v>
      </c>
      <c r="M422" s="31">
        <f t="shared" si="73"/>
        <v>1883</v>
      </c>
      <c r="N422" s="33">
        <f t="shared" si="73"/>
        <v>161267710.2286</v>
      </c>
      <c r="O422" s="33">
        <f t="shared" si="73"/>
        <v>0</v>
      </c>
      <c r="P422" s="33">
        <f t="shared" si="73"/>
        <v>142387765.41459998</v>
      </c>
      <c r="Q422" s="33">
        <f t="shared" si="73"/>
        <v>0</v>
      </c>
      <c r="R422" s="33">
        <f t="shared" si="73"/>
        <v>1690997.5199999998</v>
      </c>
      <c r="S422" s="33">
        <f t="shared" si="73"/>
        <v>17188947.294</v>
      </c>
      <c r="T422" s="33">
        <f t="shared" si="73"/>
        <v>0</v>
      </c>
      <c r="U422" s="33"/>
      <c r="V422" s="33"/>
      <c r="W422" s="86"/>
    </row>
    <row r="423" spans="1:23" ht="18.75" customHeight="1">
      <c r="A423" s="106"/>
      <c r="B423" s="122" t="s">
        <v>130</v>
      </c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3"/>
    </row>
    <row r="424" spans="1:23" ht="18.75" customHeight="1">
      <c r="A424" s="24">
        <v>70</v>
      </c>
      <c r="B424" s="24">
        <v>1</v>
      </c>
      <c r="C424" s="25" t="s">
        <v>131</v>
      </c>
      <c r="D424" s="25" t="s">
        <v>335</v>
      </c>
      <c r="E424" s="24">
        <v>1979</v>
      </c>
      <c r="F424" s="24">
        <v>1979</v>
      </c>
      <c r="G424" s="26" t="s">
        <v>103</v>
      </c>
      <c r="H424" s="27">
        <v>2</v>
      </c>
      <c r="I424" s="28">
        <v>2</v>
      </c>
      <c r="J424" s="29">
        <v>593.9</v>
      </c>
      <c r="K424" s="29">
        <v>484.7</v>
      </c>
      <c r="L424" s="29">
        <v>0</v>
      </c>
      <c r="M424" s="28">
        <v>21</v>
      </c>
      <c r="N424" s="30">
        <f>'Приложение №2'!E424</f>
        <v>7643365.169</v>
      </c>
      <c r="O424" s="30">
        <v>0</v>
      </c>
      <c r="P424" s="30">
        <f>N424-R424-S424</f>
        <v>7334332.159</v>
      </c>
      <c r="Q424" s="30">
        <v>0</v>
      </c>
      <c r="R424" s="30">
        <v>28093.91</v>
      </c>
      <c r="S424" s="30">
        <v>280939.1</v>
      </c>
      <c r="T424" s="30">
        <v>0</v>
      </c>
      <c r="U424" s="30">
        <f>N424/(K424+L424)</f>
        <v>15769.27</v>
      </c>
      <c r="V424" s="30">
        <f>U424</f>
        <v>15769.27</v>
      </c>
      <c r="W424" s="85">
        <v>2018</v>
      </c>
    </row>
    <row r="425" spans="1:23" ht="18.75" customHeight="1">
      <c r="A425" s="24">
        <v>71</v>
      </c>
      <c r="B425" s="24">
        <v>2</v>
      </c>
      <c r="C425" s="25" t="s">
        <v>131</v>
      </c>
      <c r="D425" s="25" t="s">
        <v>336</v>
      </c>
      <c r="E425" s="24">
        <v>1979</v>
      </c>
      <c r="F425" s="24">
        <v>1979</v>
      </c>
      <c r="G425" s="26" t="s">
        <v>103</v>
      </c>
      <c r="H425" s="27">
        <v>2</v>
      </c>
      <c r="I425" s="28">
        <v>2</v>
      </c>
      <c r="J425" s="29">
        <v>548.6</v>
      </c>
      <c r="K425" s="29">
        <v>501.2</v>
      </c>
      <c r="L425" s="29">
        <v>0</v>
      </c>
      <c r="M425" s="28">
        <v>28</v>
      </c>
      <c r="N425" s="30">
        <f>'Приложение №2'!E425</f>
        <v>7903558.124</v>
      </c>
      <c r="O425" s="30">
        <v>0</v>
      </c>
      <c r="P425" s="30">
        <f>N425-R425-S425</f>
        <v>7522105.704</v>
      </c>
      <c r="Q425" s="30">
        <v>0</v>
      </c>
      <c r="R425" s="30">
        <v>34677.52</v>
      </c>
      <c r="S425" s="30">
        <v>346774.9</v>
      </c>
      <c r="T425" s="30">
        <v>0</v>
      </c>
      <c r="U425" s="30">
        <f>N425/(K425+L425)</f>
        <v>15769.27</v>
      </c>
      <c r="V425" s="30">
        <f>U425</f>
        <v>15769.27</v>
      </c>
      <c r="W425" s="85">
        <v>2018</v>
      </c>
    </row>
    <row r="426" spans="1:23" ht="18.75" customHeight="1">
      <c r="A426" s="24">
        <v>72</v>
      </c>
      <c r="B426" s="24">
        <v>3</v>
      </c>
      <c r="C426" s="25" t="s">
        <v>131</v>
      </c>
      <c r="D426" s="25" t="s">
        <v>337</v>
      </c>
      <c r="E426" s="24">
        <v>1979</v>
      </c>
      <c r="F426" s="24">
        <v>1979</v>
      </c>
      <c r="G426" s="26" t="s">
        <v>103</v>
      </c>
      <c r="H426" s="27">
        <v>2</v>
      </c>
      <c r="I426" s="28">
        <v>2</v>
      </c>
      <c r="J426" s="29">
        <v>399.23</v>
      </c>
      <c r="K426" s="29">
        <v>379.49</v>
      </c>
      <c r="L426" s="29">
        <v>0</v>
      </c>
      <c r="M426" s="28">
        <v>15</v>
      </c>
      <c r="N426" s="30">
        <f>'Приложение №2'!E426</f>
        <v>5984280.2723</v>
      </c>
      <c r="O426" s="30">
        <v>0</v>
      </c>
      <c r="P426" s="30">
        <f>N426-R426-S426</f>
        <v>5967360.7423</v>
      </c>
      <c r="Q426" s="30">
        <v>0</v>
      </c>
      <c r="R426" s="30">
        <v>16919.53</v>
      </c>
      <c r="S426" s="30">
        <v>0</v>
      </c>
      <c r="T426" s="30">
        <v>0</v>
      </c>
      <c r="U426" s="30">
        <f>N426/(K426+L426)</f>
        <v>15769.27</v>
      </c>
      <c r="V426" s="30">
        <f>U426</f>
        <v>15769.27</v>
      </c>
      <c r="W426" s="85">
        <v>2018</v>
      </c>
    </row>
    <row r="427" spans="1:23" ht="18.75" customHeight="1">
      <c r="A427" s="106"/>
      <c r="B427" s="122" t="s">
        <v>52</v>
      </c>
      <c r="C427" s="122"/>
      <c r="D427" s="122"/>
      <c r="E427" s="106"/>
      <c r="F427" s="106"/>
      <c r="G427" s="106"/>
      <c r="H427" s="106"/>
      <c r="I427" s="31">
        <f>SUM(I424:I426)</f>
        <v>6</v>
      </c>
      <c r="J427" s="32">
        <f aca="true" t="shared" si="74" ref="J427:T427">SUM(J424:J426)</f>
        <v>1541.73</v>
      </c>
      <c r="K427" s="32">
        <f t="shared" si="74"/>
        <v>1365.3899999999999</v>
      </c>
      <c r="L427" s="32">
        <f t="shared" si="74"/>
        <v>0</v>
      </c>
      <c r="M427" s="31">
        <f t="shared" si="74"/>
        <v>64</v>
      </c>
      <c r="N427" s="33">
        <f t="shared" si="74"/>
        <v>21531203.5653</v>
      </c>
      <c r="O427" s="33">
        <f t="shared" si="74"/>
        <v>0</v>
      </c>
      <c r="P427" s="33">
        <f t="shared" si="74"/>
        <v>20823798.6053</v>
      </c>
      <c r="Q427" s="33">
        <f t="shared" si="74"/>
        <v>0</v>
      </c>
      <c r="R427" s="33">
        <f t="shared" si="74"/>
        <v>79690.95999999999</v>
      </c>
      <c r="S427" s="33">
        <f t="shared" si="74"/>
        <v>627714</v>
      </c>
      <c r="T427" s="33">
        <f t="shared" si="74"/>
        <v>0</v>
      </c>
      <c r="U427" s="33"/>
      <c r="V427" s="33"/>
      <c r="W427" s="86"/>
    </row>
    <row r="428" spans="1:23" ht="18.75" customHeight="1">
      <c r="A428" s="106"/>
      <c r="B428" s="122" t="s">
        <v>132</v>
      </c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3"/>
    </row>
    <row r="429" spans="1:23" ht="18.75" customHeight="1">
      <c r="A429" s="24">
        <v>73</v>
      </c>
      <c r="B429" s="24">
        <v>1</v>
      </c>
      <c r="C429" s="25" t="s">
        <v>133</v>
      </c>
      <c r="D429" s="25" t="s">
        <v>134</v>
      </c>
      <c r="E429" s="24">
        <v>1965</v>
      </c>
      <c r="F429" s="24">
        <v>2016</v>
      </c>
      <c r="G429" s="26" t="s">
        <v>103</v>
      </c>
      <c r="H429" s="27">
        <v>2</v>
      </c>
      <c r="I429" s="28">
        <v>3</v>
      </c>
      <c r="J429" s="29">
        <v>577.3</v>
      </c>
      <c r="K429" s="29">
        <v>516.6</v>
      </c>
      <c r="L429" s="29">
        <v>0</v>
      </c>
      <c r="M429" s="28">
        <v>13</v>
      </c>
      <c r="N429" s="30">
        <f>'Приложение №2'!E429</f>
        <v>4710446.622</v>
      </c>
      <c r="O429" s="30">
        <v>0</v>
      </c>
      <c r="P429" s="30">
        <f>N429-R429-S429</f>
        <v>4698981.342</v>
      </c>
      <c r="Q429" s="30">
        <v>0</v>
      </c>
      <c r="R429" s="30">
        <v>11465.28</v>
      </c>
      <c r="S429" s="30">
        <v>0</v>
      </c>
      <c r="T429" s="30">
        <v>0</v>
      </c>
      <c r="U429" s="30">
        <f>N429/(K429+L429)</f>
        <v>9118.17</v>
      </c>
      <c r="V429" s="30">
        <f>U429</f>
        <v>9118.17</v>
      </c>
      <c r="W429" s="85">
        <v>2018</v>
      </c>
    </row>
    <row r="430" spans="1:23" ht="18.75" customHeight="1">
      <c r="A430" s="24">
        <v>74</v>
      </c>
      <c r="B430" s="24">
        <v>2</v>
      </c>
      <c r="C430" s="25" t="s">
        <v>133</v>
      </c>
      <c r="D430" s="25" t="s">
        <v>338</v>
      </c>
      <c r="E430" s="24">
        <v>1972</v>
      </c>
      <c r="F430" s="24">
        <v>1972</v>
      </c>
      <c r="G430" s="26" t="s">
        <v>103</v>
      </c>
      <c r="H430" s="27">
        <v>2</v>
      </c>
      <c r="I430" s="28">
        <v>2</v>
      </c>
      <c r="J430" s="29">
        <v>590</v>
      </c>
      <c r="K430" s="29">
        <v>526.6</v>
      </c>
      <c r="L430" s="29">
        <v>0</v>
      </c>
      <c r="M430" s="28">
        <v>28</v>
      </c>
      <c r="N430" s="30">
        <f>'Приложение №2'!E430</f>
        <v>2217149.2460000003</v>
      </c>
      <c r="O430" s="30">
        <v>0</v>
      </c>
      <c r="P430" s="30">
        <f>N430-R430-S430</f>
        <v>2190464.436</v>
      </c>
      <c r="Q430" s="30">
        <v>0</v>
      </c>
      <c r="R430" s="30">
        <v>26684.81</v>
      </c>
      <c r="S430" s="30">
        <v>0</v>
      </c>
      <c r="T430" s="30">
        <v>0</v>
      </c>
      <c r="U430" s="30">
        <f>N430/(K430+L430)</f>
        <v>4210.31</v>
      </c>
      <c r="V430" s="30">
        <f>U430</f>
        <v>4210.31</v>
      </c>
      <c r="W430" s="85">
        <v>2018</v>
      </c>
    </row>
    <row r="431" spans="1:23" ht="18.75" customHeight="1">
      <c r="A431" s="106"/>
      <c r="B431" s="122" t="s">
        <v>52</v>
      </c>
      <c r="C431" s="122"/>
      <c r="D431" s="122"/>
      <c r="E431" s="106"/>
      <c r="F431" s="106"/>
      <c r="G431" s="106"/>
      <c r="H431" s="106"/>
      <c r="I431" s="31">
        <f>SUM(I429:I430)</f>
        <v>5</v>
      </c>
      <c r="J431" s="32">
        <f aca="true" t="shared" si="75" ref="J431:T431">SUM(J429:J430)</f>
        <v>1167.3</v>
      </c>
      <c r="K431" s="32">
        <f t="shared" si="75"/>
        <v>1043.2</v>
      </c>
      <c r="L431" s="32">
        <f t="shared" si="75"/>
        <v>0</v>
      </c>
      <c r="M431" s="31">
        <f t="shared" si="75"/>
        <v>41</v>
      </c>
      <c r="N431" s="33">
        <f t="shared" si="75"/>
        <v>6927595.868000001</v>
      </c>
      <c r="O431" s="33">
        <f t="shared" si="75"/>
        <v>0</v>
      </c>
      <c r="P431" s="33">
        <f t="shared" si="75"/>
        <v>6889445.778000001</v>
      </c>
      <c r="Q431" s="33">
        <f t="shared" si="75"/>
        <v>0</v>
      </c>
      <c r="R431" s="33">
        <f t="shared" si="75"/>
        <v>38150.090000000004</v>
      </c>
      <c r="S431" s="33">
        <f t="shared" si="75"/>
        <v>0</v>
      </c>
      <c r="T431" s="33">
        <f t="shared" si="75"/>
        <v>0</v>
      </c>
      <c r="U431" s="33"/>
      <c r="V431" s="33"/>
      <c r="W431" s="86"/>
    </row>
    <row r="432" spans="1:23" ht="18.75" customHeight="1">
      <c r="A432" s="106"/>
      <c r="B432" s="122" t="s">
        <v>135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3"/>
    </row>
    <row r="433" spans="1:23" ht="18.75" customHeight="1">
      <c r="A433" s="24">
        <v>75</v>
      </c>
      <c r="B433" s="24">
        <v>1</v>
      </c>
      <c r="C433" s="25" t="s">
        <v>136</v>
      </c>
      <c r="D433" s="25" t="s">
        <v>339</v>
      </c>
      <c r="E433" s="24">
        <v>1990</v>
      </c>
      <c r="F433" s="24">
        <v>1990</v>
      </c>
      <c r="G433" s="26" t="s">
        <v>103</v>
      </c>
      <c r="H433" s="27">
        <v>2</v>
      </c>
      <c r="I433" s="28">
        <v>1</v>
      </c>
      <c r="J433" s="29">
        <v>349.6</v>
      </c>
      <c r="K433" s="29">
        <v>303.28</v>
      </c>
      <c r="L433" s="29">
        <v>0</v>
      </c>
      <c r="M433" s="28">
        <v>12</v>
      </c>
      <c r="N433" s="30">
        <f>'Приложение №2'!E433</f>
        <v>99766.98879999999</v>
      </c>
      <c r="O433" s="30">
        <v>0</v>
      </c>
      <c r="P433" s="30">
        <f>N433-R433-S433</f>
        <v>47681.678799999994</v>
      </c>
      <c r="Q433" s="30">
        <v>0</v>
      </c>
      <c r="R433" s="30">
        <v>6554.09</v>
      </c>
      <c r="S433" s="30">
        <v>45531.22</v>
      </c>
      <c r="T433" s="30">
        <v>0</v>
      </c>
      <c r="U433" s="30">
        <f>N433/(K433+L433)</f>
        <v>328.96</v>
      </c>
      <c r="V433" s="30">
        <f>U433</f>
        <v>328.96</v>
      </c>
      <c r="W433" s="85">
        <v>2018</v>
      </c>
    </row>
    <row r="434" spans="1:23" s="16" customFormat="1" ht="18.75" customHeight="1">
      <c r="A434" s="24">
        <v>76</v>
      </c>
      <c r="B434" s="24">
        <v>2</v>
      </c>
      <c r="C434" s="25" t="s">
        <v>136</v>
      </c>
      <c r="D434" s="25" t="s">
        <v>340</v>
      </c>
      <c r="E434" s="24">
        <v>1996</v>
      </c>
      <c r="F434" s="24">
        <v>1996</v>
      </c>
      <c r="G434" s="26" t="s">
        <v>103</v>
      </c>
      <c r="H434" s="27">
        <v>2</v>
      </c>
      <c r="I434" s="28">
        <v>2</v>
      </c>
      <c r="J434" s="29">
        <v>910.68</v>
      </c>
      <c r="K434" s="29">
        <v>834.52</v>
      </c>
      <c r="L434" s="29">
        <v>0</v>
      </c>
      <c r="M434" s="28">
        <v>36</v>
      </c>
      <c r="N434" s="30">
        <f>'Приложение №2'!E434</f>
        <v>2659047.7664</v>
      </c>
      <c r="O434" s="30">
        <v>0</v>
      </c>
      <c r="P434" s="30">
        <f>N434-R434-S434</f>
        <v>2242457.5764</v>
      </c>
      <c r="Q434" s="30">
        <v>0</v>
      </c>
      <c r="R434" s="30">
        <v>56077.55</v>
      </c>
      <c r="S434" s="30">
        <f>K434*3.6*12*10</f>
        <v>360512.63999999996</v>
      </c>
      <c r="T434" s="30">
        <v>0</v>
      </c>
      <c r="U434" s="30">
        <f>N434/(K434+L434)</f>
        <v>3186.32</v>
      </c>
      <c r="V434" s="30">
        <f>U434</f>
        <v>3186.32</v>
      </c>
      <c r="W434" s="85">
        <v>2018</v>
      </c>
    </row>
    <row r="435" spans="1:23" s="16" customFormat="1" ht="18.75" customHeight="1">
      <c r="A435" s="24">
        <v>77</v>
      </c>
      <c r="B435" s="24">
        <v>3</v>
      </c>
      <c r="C435" s="25" t="s">
        <v>136</v>
      </c>
      <c r="D435" s="25" t="s">
        <v>341</v>
      </c>
      <c r="E435" s="24">
        <v>1987</v>
      </c>
      <c r="F435" s="24">
        <v>1987</v>
      </c>
      <c r="G435" s="26" t="s">
        <v>103</v>
      </c>
      <c r="H435" s="27">
        <v>2</v>
      </c>
      <c r="I435" s="28">
        <v>2</v>
      </c>
      <c r="J435" s="29">
        <v>834.52</v>
      </c>
      <c r="K435" s="29">
        <v>794.39</v>
      </c>
      <c r="L435" s="29">
        <v>0</v>
      </c>
      <c r="M435" s="28">
        <v>35</v>
      </c>
      <c r="N435" s="30">
        <f>'Приложение №2'!E435</f>
        <v>7221886.8729</v>
      </c>
      <c r="O435" s="30">
        <v>0</v>
      </c>
      <c r="P435" s="30">
        <f>N435-R435-S435</f>
        <v>6860774.832900001</v>
      </c>
      <c r="Q435" s="30">
        <v>0</v>
      </c>
      <c r="R435" s="30">
        <v>17935.56</v>
      </c>
      <c r="S435" s="30">
        <f>K435*3.6*12*10</f>
        <v>343176.48</v>
      </c>
      <c r="T435" s="30">
        <v>0</v>
      </c>
      <c r="U435" s="30">
        <f>N435/(K435+L435)</f>
        <v>9091.11</v>
      </c>
      <c r="V435" s="30">
        <f>U435</f>
        <v>9091.11</v>
      </c>
      <c r="W435" s="85">
        <v>2018</v>
      </c>
    </row>
    <row r="436" spans="1:23" s="16" customFormat="1" ht="18.75" customHeight="1">
      <c r="A436" s="24">
        <v>78</v>
      </c>
      <c r="B436" s="24">
        <v>4</v>
      </c>
      <c r="C436" s="25" t="s">
        <v>136</v>
      </c>
      <c r="D436" s="25" t="s">
        <v>342</v>
      </c>
      <c r="E436" s="24">
        <v>1989</v>
      </c>
      <c r="F436" s="24">
        <v>1989</v>
      </c>
      <c r="G436" s="26" t="s">
        <v>103</v>
      </c>
      <c r="H436" s="27">
        <v>2</v>
      </c>
      <c r="I436" s="28">
        <v>2</v>
      </c>
      <c r="J436" s="29">
        <v>910.68</v>
      </c>
      <c r="K436" s="29">
        <v>834.52</v>
      </c>
      <c r="L436" s="29">
        <v>0</v>
      </c>
      <c r="M436" s="28">
        <v>46</v>
      </c>
      <c r="N436" s="30">
        <f>'Приложение №2'!E436</f>
        <v>10628647.0048</v>
      </c>
      <c r="O436" s="30">
        <v>0</v>
      </c>
      <c r="P436" s="30">
        <f>N436-R436-S436</f>
        <v>10249994.9248</v>
      </c>
      <c r="Q436" s="30">
        <v>0</v>
      </c>
      <c r="R436" s="30">
        <v>18139.44</v>
      </c>
      <c r="S436" s="30">
        <f>K436*3.6*12*10</f>
        <v>360512.63999999996</v>
      </c>
      <c r="T436" s="30">
        <v>0</v>
      </c>
      <c r="U436" s="30">
        <f>N436/(K436+L436)</f>
        <v>12736.24</v>
      </c>
      <c r="V436" s="30">
        <f>U436</f>
        <v>12736.24</v>
      </c>
      <c r="W436" s="85">
        <v>2018</v>
      </c>
    </row>
    <row r="437" spans="1:23" ht="18.75" customHeight="1">
      <c r="A437" s="24">
        <v>79</v>
      </c>
      <c r="B437" s="24">
        <v>5</v>
      </c>
      <c r="C437" s="25" t="s">
        <v>136</v>
      </c>
      <c r="D437" s="25" t="s">
        <v>343</v>
      </c>
      <c r="E437" s="24">
        <v>1990</v>
      </c>
      <c r="F437" s="24">
        <v>1990</v>
      </c>
      <c r="G437" s="26" t="s">
        <v>103</v>
      </c>
      <c r="H437" s="27">
        <v>2</v>
      </c>
      <c r="I437" s="28">
        <v>2</v>
      </c>
      <c r="J437" s="29">
        <v>656.7</v>
      </c>
      <c r="K437" s="29">
        <v>628.8</v>
      </c>
      <c r="L437" s="29">
        <v>0</v>
      </c>
      <c r="M437" s="28">
        <v>32</v>
      </c>
      <c r="N437" s="30">
        <f>'Приложение №2'!E437</f>
        <v>4144483.6799999997</v>
      </c>
      <c r="O437" s="30">
        <v>0</v>
      </c>
      <c r="P437" s="30">
        <f>N437-R437-S437</f>
        <v>3863094.6499999994</v>
      </c>
      <c r="Q437" s="30">
        <v>0</v>
      </c>
      <c r="R437" s="30">
        <v>9747.43</v>
      </c>
      <c r="S437" s="30">
        <f>K437*3.6*12*10</f>
        <v>271641.6</v>
      </c>
      <c r="T437" s="30">
        <v>0</v>
      </c>
      <c r="U437" s="30">
        <f>N437/(K437+L437)</f>
        <v>6591.1</v>
      </c>
      <c r="V437" s="30">
        <f>U437</f>
        <v>6591.1</v>
      </c>
      <c r="W437" s="85">
        <v>2018</v>
      </c>
    </row>
    <row r="438" spans="1:23" ht="18.75" customHeight="1">
      <c r="A438" s="106"/>
      <c r="B438" s="122" t="s">
        <v>52</v>
      </c>
      <c r="C438" s="122"/>
      <c r="D438" s="122"/>
      <c r="E438" s="106"/>
      <c r="F438" s="106"/>
      <c r="G438" s="106"/>
      <c r="H438" s="106"/>
      <c r="I438" s="31">
        <f>SUM(I433:I437)</f>
        <v>9</v>
      </c>
      <c r="J438" s="32">
        <f aca="true" t="shared" si="76" ref="J438:T438">SUM(J433:J437)</f>
        <v>3662.1800000000003</v>
      </c>
      <c r="K438" s="32">
        <f t="shared" si="76"/>
        <v>3395.51</v>
      </c>
      <c r="L438" s="32">
        <f t="shared" si="76"/>
        <v>0</v>
      </c>
      <c r="M438" s="31">
        <f t="shared" si="76"/>
        <v>161</v>
      </c>
      <c r="N438" s="33">
        <f t="shared" si="76"/>
        <v>24753832.3129</v>
      </c>
      <c r="O438" s="33">
        <f t="shared" si="76"/>
        <v>0</v>
      </c>
      <c r="P438" s="33">
        <f t="shared" si="76"/>
        <v>23264003.6629</v>
      </c>
      <c r="Q438" s="33">
        <f t="shared" si="76"/>
        <v>0</v>
      </c>
      <c r="R438" s="33">
        <f t="shared" si="76"/>
        <v>108454.07</v>
      </c>
      <c r="S438" s="33">
        <f t="shared" si="76"/>
        <v>1381374.58</v>
      </c>
      <c r="T438" s="33">
        <f t="shared" si="76"/>
        <v>0</v>
      </c>
      <c r="U438" s="33"/>
      <c r="V438" s="33"/>
      <c r="W438" s="86"/>
    </row>
    <row r="439" spans="1:23" ht="18.75" customHeight="1">
      <c r="A439" s="106"/>
      <c r="B439" s="122" t="s">
        <v>137</v>
      </c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3"/>
    </row>
    <row r="440" spans="1:23" ht="18.75" customHeight="1">
      <c r="A440" s="24">
        <v>80</v>
      </c>
      <c r="B440" s="24">
        <v>1</v>
      </c>
      <c r="C440" s="25" t="s">
        <v>138</v>
      </c>
      <c r="D440" s="25" t="s">
        <v>344</v>
      </c>
      <c r="E440" s="24">
        <v>1987</v>
      </c>
      <c r="F440" s="24">
        <v>2012</v>
      </c>
      <c r="G440" s="26" t="s">
        <v>48</v>
      </c>
      <c r="H440" s="27">
        <v>5</v>
      </c>
      <c r="I440" s="28">
        <v>2</v>
      </c>
      <c r="J440" s="29">
        <v>1665.4</v>
      </c>
      <c r="K440" s="29">
        <v>1290.9</v>
      </c>
      <c r="L440" s="29">
        <v>0</v>
      </c>
      <c r="M440" s="28">
        <v>31</v>
      </c>
      <c r="N440" s="30">
        <f>'Приложение №2'!E440</f>
        <v>12509982.810000002</v>
      </c>
      <c r="O440" s="30">
        <v>0</v>
      </c>
      <c r="P440" s="30">
        <f aca="true" t="shared" si="77" ref="P440:P445">N440-R440-S440</f>
        <v>9300655.620000003</v>
      </c>
      <c r="Q440" s="30">
        <v>0</v>
      </c>
      <c r="R440" s="30">
        <v>152825.1</v>
      </c>
      <c r="S440" s="30">
        <v>3056502.09</v>
      </c>
      <c r="T440" s="30">
        <v>0</v>
      </c>
      <c r="U440" s="30">
        <f aca="true" t="shared" si="78" ref="U440:U445">N440/(K440+L440)</f>
        <v>9690.900000000001</v>
      </c>
      <c r="V440" s="30">
        <f aca="true" t="shared" si="79" ref="V440:V445">U440</f>
        <v>9690.900000000001</v>
      </c>
      <c r="W440" s="85">
        <v>2018</v>
      </c>
    </row>
    <row r="441" spans="1:23" s="16" customFormat="1" ht="18.75" customHeight="1">
      <c r="A441" s="24">
        <v>81</v>
      </c>
      <c r="B441" s="24">
        <v>2</v>
      </c>
      <c r="C441" s="25" t="s">
        <v>138</v>
      </c>
      <c r="D441" s="25" t="s">
        <v>345</v>
      </c>
      <c r="E441" s="24">
        <v>1985</v>
      </c>
      <c r="F441" s="24">
        <v>1985</v>
      </c>
      <c r="G441" s="26" t="s">
        <v>48</v>
      </c>
      <c r="H441" s="27">
        <v>5</v>
      </c>
      <c r="I441" s="28">
        <v>4</v>
      </c>
      <c r="J441" s="29">
        <v>3410</v>
      </c>
      <c r="K441" s="29">
        <v>2517.1</v>
      </c>
      <c r="L441" s="29">
        <v>0</v>
      </c>
      <c r="M441" s="28">
        <v>80</v>
      </c>
      <c r="N441" s="30">
        <f>'Приложение №2'!E441</f>
        <v>20521186.341</v>
      </c>
      <c r="O441" s="30">
        <v>0</v>
      </c>
      <c r="P441" s="30">
        <f t="shared" si="77"/>
        <v>14184363.590999998</v>
      </c>
      <c r="Q441" s="30">
        <v>0</v>
      </c>
      <c r="R441" s="30">
        <v>301753.45</v>
      </c>
      <c r="S441" s="30">
        <v>6035069.3</v>
      </c>
      <c r="T441" s="30">
        <v>0</v>
      </c>
      <c r="U441" s="30">
        <f t="shared" si="78"/>
        <v>8152.709999999999</v>
      </c>
      <c r="V441" s="30">
        <f t="shared" si="79"/>
        <v>8152.709999999999</v>
      </c>
      <c r="W441" s="85">
        <v>2018</v>
      </c>
    </row>
    <row r="442" spans="1:23" ht="18.75" customHeight="1">
      <c r="A442" s="24">
        <v>82</v>
      </c>
      <c r="B442" s="24">
        <v>3</v>
      </c>
      <c r="C442" s="25" t="s">
        <v>138</v>
      </c>
      <c r="D442" s="25" t="s">
        <v>346</v>
      </c>
      <c r="E442" s="24">
        <v>1982</v>
      </c>
      <c r="F442" s="24">
        <v>1982</v>
      </c>
      <c r="G442" s="26" t="s">
        <v>103</v>
      </c>
      <c r="H442" s="27">
        <v>2</v>
      </c>
      <c r="I442" s="28">
        <v>1</v>
      </c>
      <c r="J442" s="29">
        <v>279.1</v>
      </c>
      <c r="K442" s="29">
        <v>249.7</v>
      </c>
      <c r="L442" s="29">
        <v>0</v>
      </c>
      <c r="M442" s="28">
        <v>11</v>
      </c>
      <c r="N442" s="30">
        <f>'Приложение №2'!E442</f>
        <v>5374275.621</v>
      </c>
      <c r="O442" s="30">
        <v>0</v>
      </c>
      <c r="P442" s="30">
        <f t="shared" si="77"/>
        <v>5362842.621</v>
      </c>
      <c r="Q442" s="30">
        <v>0</v>
      </c>
      <c r="R442" s="30">
        <v>11433</v>
      </c>
      <c r="S442" s="30">
        <v>0</v>
      </c>
      <c r="T442" s="30">
        <v>0</v>
      </c>
      <c r="U442" s="30">
        <f t="shared" si="78"/>
        <v>21522.93</v>
      </c>
      <c r="V442" s="30">
        <f t="shared" si="79"/>
        <v>21522.93</v>
      </c>
      <c r="W442" s="85">
        <v>2018</v>
      </c>
    </row>
    <row r="443" spans="1:23" ht="18.75" customHeight="1">
      <c r="A443" s="24">
        <v>83</v>
      </c>
      <c r="B443" s="24">
        <v>4</v>
      </c>
      <c r="C443" s="25" t="s">
        <v>138</v>
      </c>
      <c r="D443" s="25" t="s">
        <v>347</v>
      </c>
      <c r="E443" s="24">
        <v>1976</v>
      </c>
      <c r="F443" s="24">
        <v>1976</v>
      </c>
      <c r="G443" s="26" t="s">
        <v>48</v>
      </c>
      <c r="H443" s="27">
        <v>3</v>
      </c>
      <c r="I443" s="28">
        <v>4</v>
      </c>
      <c r="J443" s="29">
        <v>2192.3</v>
      </c>
      <c r="K443" s="29">
        <v>2028.5</v>
      </c>
      <c r="L443" s="29">
        <v>0</v>
      </c>
      <c r="M443" s="28">
        <v>85</v>
      </c>
      <c r="N443" s="30">
        <f>'Приложение №2'!E443</f>
        <v>37524308.675</v>
      </c>
      <c r="O443" s="30">
        <v>0</v>
      </c>
      <c r="P443" s="30">
        <f t="shared" si="77"/>
        <v>34164719.255</v>
      </c>
      <c r="Q443" s="30">
        <v>0</v>
      </c>
      <c r="R443" s="30">
        <v>159980.44</v>
      </c>
      <c r="S443" s="30">
        <v>3199608.98</v>
      </c>
      <c r="T443" s="30">
        <v>0</v>
      </c>
      <c r="U443" s="30">
        <f t="shared" si="78"/>
        <v>18498.55</v>
      </c>
      <c r="V443" s="30">
        <f t="shared" si="79"/>
        <v>18498.55</v>
      </c>
      <c r="W443" s="85">
        <v>2018</v>
      </c>
    </row>
    <row r="444" spans="1:23" ht="18.75" customHeight="1">
      <c r="A444" s="24">
        <v>84</v>
      </c>
      <c r="B444" s="24">
        <v>5</v>
      </c>
      <c r="C444" s="25" t="s">
        <v>138</v>
      </c>
      <c r="D444" s="25" t="s">
        <v>202</v>
      </c>
      <c r="E444" s="24">
        <v>1990</v>
      </c>
      <c r="F444" s="24">
        <v>1990</v>
      </c>
      <c r="G444" s="26" t="s">
        <v>48</v>
      </c>
      <c r="H444" s="27">
        <v>2</v>
      </c>
      <c r="I444" s="28">
        <v>2</v>
      </c>
      <c r="J444" s="29">
        <v>1110.6</v>
      </c>
      <c r="K444" s="29">
        <v>996.8</v>
      </c>
      <c r="L444" s="29">
        <v>0</v>
      </c>
      <c r="M444" s="28">
        <v>29</v>
      </c>
      <c r="N444" s="30">
        <f>'Приложение №2'!E444</f>
        <v>17184496.781669173</v>
      </c>
      <c r="O444" s="30">
        <v>0</v>
      </c>
      <c r="P444" s="30">
        <f t="shared" si="77"/>
        <v>15495766.231669175</v>
      </c>
      <c r="Q444" s="30">
        <v>0</v>
      </c>
      <c r="R444" s="30">
        <v>80415.74</v>
      </c>
      <c r="S444" s="30">
        <v>1608314.81</v>
      </c>
      <c r="T444" s="30">
        <v>0</v>
      </c>
      <c r="U444" s="30">
        <f t="shared" si="78"/>
        <v>17239.66370552686</v>
      </c>
      <c r="V444" s="30">
        <f t="shared" si="79"/>
        <v>17239.66370552686</v>
      </c>
      <c r="W444" s="85">
        <v>2018</v>
      </c>
    </row>
    <row r="445" spans="1:23" ht="18.75" customHeight="1">
      <c r="A445" s="24">
        <v>85</v>
      </c>
      <c r="B445" s="24">
        <v>6</v>
      </c>
      <c r="C445" s="25" t="s">
        <v>138</v>
      </c>
      <c r="D445" s="25" t="s">
        <v>139</v>
      </c>
      <c r="E445" s="24">
        <v>1979</v>
      </c>
      <c r="F445" s="24">
        <v>1979</v>
      </c>
      <c r="G445" s="26" t="s">
        <v>103</v>
      </c>
      <c r="H445" s="27">
        <v>2</v>
      </c>
      <c r="I445" s="28">
        <v>2</v>
      </c>
      <c r="J445" s="29">
        <v>675.5</v>
      </c>
      <c r="K445" s="29">
        <v>630.7</v>
      </c>
      <c r="L445" s="29">
        <v>0</v>
      </c>
      <c r="M445" s="28">
        <v>19</v>
      </c>
      <c r="N445" s="30">
        <f>'Приложение №2'!E445</f>
        <v>3979420.571000001</v>
      </c>
      <c r="O445" s="30">
        <v>0</v>
      </c>
      <c r="P445" s="30">
        <f t="shared" si="77"/>
        <v>3979420.571000001</v>
      </c>
      <c r="Q445" s="30">
        <v>0</v>
      </c>
      <c r="R445" s="30">
        <v>0</v>
      </c>
      <c r="S445" s="30">
        <v>0</v>
      </c>
      <c r="T445" s="30">
        <v>0</v>
      </c>
      <c r="U445" s="30">
        <f t="shared" si="78"/>
        <v>6309.530000000001</v>
      </c>
      <c r="V445" s="30">
        <f t="shared" si="79"/>
        <v>6309.530000000001</v>
      </c>
      <c r="W445" s="85">
        <v>2018</v>
      </c>
    </row>
    <row r="446" spans="1:23" ht="18.75" customHeight="1">
      <c r="A446" s="106"/>
      <c r="B446" s="122" t="s">
        <v>52</v>
      </c>
      <c r="C446" s="122"/>
      <c r="D446" s="122"/>
      <c r="E446" s="106"/>
      <c r="F446" s="106"/>
      <c r="G446" s="106"/>
      <c r="H446" s="106"/>
      <c r="I446" s="31">
        <f>SUM(I440:I445)</f>
        <v>15</v>
      </c>
      <c r="J446" s="32">
        <f aca="true" t="shared" si="80" ref="J446:S446">SUM(J440:J445)</f>
        <v>9332.9</v>
      </c>
      <c r="K446" s="32">
        <f t="shared" si="80"/>
        <v>7713.7</v>
      </c>
      <c r="L446" s="32">
        <f t="shared" si="80"/>
        <v>0</v>
      </c>
      <c r="M446" s="31">
        <f t="shared" si="80"/>
        <v>255</v>
      </c>
      <c r="N446" s="33">
        <f t="shared" si="80"/>
        <v>97093670.79966916</v>
      </c>
      <c r="O446" s="33">
        <f t="shared" si="80"/>
        <v>0</v>
      </c>
      <c r="P446" s="33">
        <f t="shared" si="80"/>
        <v>82487767.88966918</v>
      </c>
      <c r="Q446" s="33">
        <f t="shared" si="80"/>
        <v>0</v>
      </c>
      <c r="R446" s="33">
        <f t="shared" si="80"/>
        <v>706407.73</v>
      </c>
      <c r="S446" s="33">
        <f t="shared" si="80"/>
        <v>13899495.180000002</v>
      </c>
      <c r="T446" s="33">
        <v>0</v>
      </c>
      <c r="U446" s="33"/>
      <c r="V446" s="33"/>
      <c r="W446" s="86"/>
    </row>
    <row r="447" spans="1:23" ht="18.75" customHeight="1">
      <c r="A447" s="106"/>
      <c r="B447" s="122" t="s">
        <v>140</v>
      </c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3"/>
    </row>
    <row r="448" spans="1:23" ht="18.75" customHeight="1">
      <c r="A448" s="24">
        <v>86</v>
      </c>
      <c r="B448" s="24">
        <v>1</v>
      </c>
      <c r="C448" s="25" t="s">
        <v>348</v>
      </c>
      <c r="D448" s="25" t="s">
        <v>349</v>
      </c>
      <c r="E448" s="24">
        <v>1971</v>
      </c>
      <c r="F448" s="24">
        <v>1971</v>
      </c>
      <c r="G448" s="26" t="s">
        <v>103</v>
      </c>
      <c r="H448" s="27">
        <v>2</v>
      </c>
      <c r="I448" s="28">
        <v>3</v>
      </c>
      <c r="J448" s="29">
        <v>599.5</v>
      </c>
      <c r="K448" s="29">
        <v>253.4</v>
      </c>
      <c r="L448" s="29">
        <v>253.4</v>
      </c>
      <c r="M448" s="28">
        <v>25</v>
      </c>
      <c r="N448" s="30">
        <f>'Приложение №2'!E448</f>
        <v>11099122.719999999</v>
      </c>
      <c r="O448" s="30">
        <v>0</v>
      </c>
      <c r="P448" s="30">
        <f>N448-R448-S448</f>
        <v>10690307.049999999</v>
      </c>
      <c r="Q448" s="30">
        <v>0</v>
      </c>
      <c r="R448" s="30">
        <v>37165.07</v>
      </c>
      <c r="S448" s="30">
        <v>371650.6</v>
      </c>
      <c r="T448" s="30">
        <v>0</v>
      </c>
      <c r="U448" s="30">
        <f>N448/(K448+L448)</f>
        <v>21900.399999999998</v>
      </c>
      <c r="V448" s="30">
        <f>U448</f>
        <v>21900.399999999998</v>
      </c>
      <c r="W448" s="85">
        <v>2018</v>
      </c>
    </row>
    <row r="449" spans="1:23" ht="18.75" customHeight="1">
      <c r="A449" s="24">
        <v>87</v>
      </c>
      <c r="B449" s="24">
        <v>2</v>
      </c>
      <c r="C449" s="25" t="s">
        <v>348</v>
      </c>
      <c r="D449" s="25" t="s">
        <v>350</v>
      </c>
      <c r="E449" s="24">
        <v>1972</v>
      </c>
      <c r="F449" s="24">
        <v>1972</v>
      </c>
      <c r="G449" s="26" t="s">
        <v>103</v>
      </c>
      <c r="H449" s="27">
        <v>2</v>
      </c>
      <c r="I449" s="28">
        <v>2</v>
      </c>
      <c r="J449" s="29">
        <v>575.7</v>
      </c>
      <c r="K449" s="29">
        <v>514.8</v>
      </c>
      <c r="L449" s="29">
        <v>0</v>
      </c>
      <c r="M449" s="28">
        <v>26</v>
      </c>
      <c r="N449" s="30">
        <f>'Приложение №2'!E449</f>
        <v>11274325.919999998</v>
      </c>
      <c r="O449" s="30">
        <v>0</v>
      </c>
      <c r="P449" s="30">
        <f>N449-R449-S449</f>
        <v>10898031.779999997</v>
      </c>
      <c r="Q449" s="30">
        <v>0</v>
      </c>
      <c r="R449" s="30">
        <v>34208.58</v>
      </c>
      <c r="S449" s="30">
        <v>342085.56</v>
      </c>
      <c r="T449" s="30">
        <v>0</v>
      </c>
      <c r="U449" s="30">
        <f>N449/(K449+L449)</f>
        <v>21900.399999999998</v>
      </c>
      <c r="V449" s="30">
        <f>U449</f>
        <v>21900.399999999998</v>
      </c>
      <c r="W449" s="85">
        <v>2018</v>
      </c>
    </row>
    <row r="450" spans="1:23" ht="18.75" customHeight="1">
      <c r="A450" s="24">
        <v>88</v>
      </c>
      <c r="B450" s="24">
        <v>3</v>
      </c>
      <c r="C450" s="25" t="s">
        <v>348</v>
      </c>
      <c r="D450" s="25" t="s">
        <v>351</v>
      </c>
      <c r="E450" s="24">
        <v>1969</v>
      </c>
      <c r="F450" s="24">
        <v>1969</v>
      </c>
      <c r="G450" s="26" t="s">
        <v>103</v>
      </c>
      <c r="H450" s="27">
        <v>2</v>
      </c>
      <c r="I450" s="28">
        <v>1</v>
      </c>
      <c r="J450" s="29">
        <v>360.1</v>
      </c>
      <c r="K450" s="29">
        <v>334.9</v>
      </c>
      <c r="L450" s="29">
        <v>0</v>
      </c>
      <c r="M450" s="28">
        <v>19</v>
      </c>
      <c r="N450" s="30">
        <f>'Приложение №2'!E450</f>
        <v>7334443.96</v>
      </c>
      <c r="O450" s="30">
        <v>0</v>
      </c>
      <c r="P450" s="30">
        <f>N450-R450-S450</f>
        <v>7087146.359999999</v>
      </c>
      <c r="Q450" s="30">
        <v>0</v>
      </c>
      <c r="R450" s="30">
        <v>22481.61</v>
      </c>
      <c r="S450" s="30">
        <v>224815.99</v>
      </c>
      <c r="T450" s="30">
        <v>0</v>
      </c>
      <c r="U450" s="30">
        <f>N450/(K450+L450)</f>
        <v>21900.4</v>
      </c>
      <c r="V450" s="30">
        <f>U450</f>
        <v>21900.4</v>
      </c>
      <c r="W450" s="85">
        <v>2018</v>
      </c>
    </row>
    <row r="451" spans="1:23" ht="18.75" customHeight="1">
      <c r="A451" s="106"/>
      <c r="B451" s="122" t="s">
        <v>52</v>
      </c>
      <c r="C451" s="122"/>
      <c r="D451" s="122"/>
      <c r="E451" s="106"/>
      <c r="F451" s="106"/>
      <c r="G451" s="106"/>
      <c r="H451" s="106"/>
      <c r="I451" s="31">
        <f>SUM(I448:I450)</f>
        <v>6</v>
      </c>
      <c r="J451" s="32">
        <f aca="true" t="shared" si="81" ref="J451:T451">SUM(J448:J450)</f>
        <v>1535.3000000000002</v>
      </c>
      <c r="K451" s="32">
        <f t="shared" si="81"/>
        <v>1103.1</v>
      </c>
      <c r="L451" s="32">
        <f t="shared" si="81"/>
        <v>253.4</v>
      </c>
      <c r="M451" s="31">
        <f t="shared" si="81"/>
        <v>70</v>
      </c>
      <c r="N451" s="33">
        <f t="shared" si="81"/>
        <v>29707892.599999998</v>
      </c>
      <c r="O451" s="33">
        <f t="shared" si="81"/>
        <v>0</v>
      </c>
      <c r="P451" s="33">
        <f t="shared" si="81"/>
        <v>28675485.189999998</v>
      </c>
      <c r="Q451" s="33">
        <f t="shared" si="81"/>
        <v>0</v>
      </c>
      <c r="R451" s="33">
        <f t="shared" si="81"/>
        <v>93855.26</v>
      </c>
      <c r="S451" s="33">
        <f t="shared" si="81"/>
        <v>938552.1499999999</v>
      </c>
      <c r="T451" s="33">
        <f t="shared" si="81"/>
        <v>0</v>
      </c>
      <c r="U451" s="33"/>
      <c r="V451" s="33"/>
      <c r="W451" s="86"/>
    </row>
    <row r="452" spans="1:23" ht="18.75" customHeight="1">
      <c r="A452" s="106"/>
      <c r="B452" s="122" t="s">
        <v>352</v>
      </c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3"/>
    </row>
    <row r="453" spans="1:23" ht="18.75" customHeight="1">
      <c r="A453" s="24">
        <v>89</v>
      </c>
      <c r="B453" s="24">
        <v>1</v>
      </c>
      <c r="C453" s="25" t="s">
        <v>203</v>
      </c>
      <c r="D453" s="25" t="s">
        <v>204</v>
      </c>
      <c r="E453" s="24">
        <v>1986</v>
      </c>
      <c r="F453" s="24">
        <v>1960</v>
      </c>
      <c r="G453" s="26" t="s">
        <v>48</v>
      </c>
      <c r="H453" s="27">
        <v>2</v>
      </c>
      <c r="I453" s="28">
        <v>2</v>
      </c>
      <c r="J453" s="29">
        <v>898.8</v>
      </c>
      <c r="K453" s="29">
        <v>806.6</v>
      </c>
      <c r="L453" s="29">
        <v>0</v>
      </c>
      <c r="M453" s="28">
        <v>47</v>
      </c>
      <c r="N453" s="30">
        <f>'Приложение №2'!E453</f>
        <v>7771262.022256996</v>
      </c>
      <c r="O453" s="30">
        <v>0</v>
      </c>
      <c r="P453" s="30">
        <f>N453-R453-S453</f>
        <v>7054642.052256996</v>
      </c>
      <c r="Q453" s="30">
        <v>0</v>
      </c>
      <c r="R453" s="30">
        <v>34124.77</v>
      </c>
      <c r="S453" s="30">
        <v>682495.2</v>
      </c>
      <c r="T453" s="30">
        <v>0</v>
      </c>
      <c r="U453" s="30">
        <f>N453/(K453+L453)</f>
        <v>9634.592142644427</v>
      </c>
      <c r="V453" s="30">
        <f>U453</f>
        <v>9634.592142644427</v>
      </c>
      <c r="W453" s="85">
        <v>2018</v>
      </c>
    </row>
    <row r="454" spans="1:23" ht="18.75" customHeight="1">
      <c r="A454" s="24">
        <v>90</v>
      </c>
      <c r="B454" s="24">
        <v>2</v>
      </c>
      <c r="C454" s="25" t="s">
        <v>203</v>
      </c>
      <c r="D454" s="25" t="s">
        <v>353</v>
      </c>
      <c r="E454" s="24">
        <v>1979</v>
      </c>
      <c r="F454" s="24">
        <v>1979</v>
      </c>
      <c r="G454" s="26" t="s">
        <v>103</v>
      </c>
      <c r="H454" s="27">
        <v>2</v>
      </c>
      <c r="I454" s="28">
        <v>2</v>
      </c>
      <c r="J454" s="29">
        <v>546</v>
      </c>
      <c r="K454" s="29">
        <v>500</v>
      </c>
      <c r="L454" s="29">
        <v>0</v>
      </c>
      <c r="M454" s="28">
        <v>35</v>
      </c>
      <c r="N454" s="30">
        <f>'Приложение №2'!E454</f>
        <v>1431320</v>
      </c>
      <c r="O454" s="30">
        <v>0</v>
      </c>
      <c r="P454" s="30">
        <f>N454-R454-S454</f>
        <v>1415509.08</v>
      </c>
      <c r="Q454" s="30">
        <v>0</v>
      </c>
      <c r="R454" s="30">
        <v>15810.92</v>
      </c>
      <c r="S454" s="30">
        <v>0</v>
      </c>
      <c r="T454" s="30">
        <v>0</v>
      </c>
      <c r="U454" s="30">
        <f>N454/(K454+L454)</f>
        <v>2862.64</v>
      </c>
      <c r="V454" s="30">
        <f>U454</f>
        <v>2862.64</v>
      </c>
      <c r="W454" s="85">
        <v>2018</v>
      </c>
    </row>
    <row r="455" spans="1:23" ht="18.75" customHeight="1">
      <c r="A455" s="24">
        <v>91</v>
      </c>
      <c r="B455" s="24">
        <v>3</v>
      </c>
      <c r="C455" s="25" t="s">
        <v>203</v>
      </c>
      <c r="D455" s="25" t="s">
        <v>354</v>
      </c>
      <c r="E455" s="24">
        <v>1979</v>
      </c>
      <c r="F455" s="24">
        <v>1979</v>
      </c>
      <c r="G455" s="26" t="s">
        <v>103</v>
      </c>
      <c r="H455" s="27">
        <v>2</v>
      </c>
      <c r="I455" s="28">
        <v>3</v>
      </c>
      <c r="J455" s="29">
        <v>762.8</v>
      </c>
      <c r="K455" s="29">
        <v>639.2</v>
      </c>
      <c r="L455" s="29">
        <v>0</v>
      </c>
      <c r="M455" s="28">
        <v>42</v>
      </c>
      <c r="N455" s="30">
        <f>'Приложение №2'!E455</f>
        <v>1829799.4880000001</v>
      </c>
      <c r="O455" s="30">
        <v>0</v>
      </c>
      <c r="P455" s="30">
        <f>N455-R455-S455</f>
        <v>1804395.6080000002</v>
      </c>
      <c r="Q455" s="30">
        <v>0</v>
      </c>
      <c r="R455" s="30">
        <v>25403.88</v>
      </c>
      <c r="S455" s="30">
        <v>0</v>
      </c>
      <c r="T455" s="30">
        <v>0</v>
      </c>
      <c r="U455" s="30">
        <f>N455/(K455+L455)</f>
        <v>2862.64</v>
      </c>
      <c r="V455" s="30">
        <f>U455</f>
        <v>2862.64</v>
      </c>
      <c r="W455" s="85">
        <v>2018</v>
      </c>
    </row>
    <row r="456" spans="1:23" ht="18.75" customHeight="1">
      <c r="A456" s="24">
        <v>92</v>
      </c>
      <c r="B456" s="24">
        <v>4</v>
      </c>
      <c r="C456" s="25" t="s">
        <v>355</v>
      </c>
      <c r="D456" s="25" t="s">
        <v>356</v>
      </c>
      <c r="E456" s="24">
        <v>1978</v>
      </c>
      <c r="F456" s="24">
        <v>1978</v>
      </c>
      <c r="G456" s="26" t="s">
        <v>103</v>
      </c>
      <c r="H456" s="27">
        <v>2</v>
      </c>
      <c r="I456" s="28">
        <v>2</v>
      </c>
      <c r="J456" s="29">
        <v>539.9</v>
      </c>
      <c r="K456" s="29">
        <v>494.8</v>
      </c>
      <c r="L456" s="29">
        <v>0</v>
      </c>
      <c r="M456" s="28">
        <v>23</v>
      </c>
      <c r="N456" s="30">
        <f>'Приложение №2'!E456</f>
        <v>1416434.2719999999</v>
      </c>
      <c r="O456" s="30">
        <v>0</v>
      </c>
      <c r="P456" s="30">
        <f>N456-R456-S456</f>
        <v>1016161.4319999999</v>
      </c>
      <c r="Q456" s="30">
        <v>0</v>
      </c>
      <c r="R456" s="30">
        <v>36388.44</v>
      </c>
      <c r="S456" s="30">
        <v>363884.4</v>
      </c>
      <c r="T456" s="30">
        <v>0</v>
      </c>
      <c r="U456" s="30">
        <f>N456/(K456+L456)</f>
        <v>2862.64</v>
      </c>
      <c r="V456" s="30">
        <f>U456</f>
        <v>2862.64</v>
      </c>
      <c r="W456" s="85">
        <v>2018</v>
      </c>
    </row>
    <row r="457" spans="1:23" ht="18.75" customHeight="1">
      <c r="A457" s="24">
        <v>93</v>
      </c>
      <c r="B457" s="24">
        <v>5</v>
      </c>
      <c r="C457" s="25" t="s">
        <v>355</v>
      </c>
      <c r="D457" s="25" t="s">
        <v>357</v>
      </c>
      <c r="E457" s="24">
        <v>1976</v>
      </c>
      <c r="F457" s="24">
        <v>1976</v>
      </c>
      <c r="G457" s="26" t="s">
        <v>103</v>
      </c>
      <c r="H457" s="27">
        <v>2</v>
      </c>
      <c r="I457" s="28">
        <v>2</v>
      </c>
      <c r="J457" s="29">
        <v>519.8</v>
      </c>
      <c r="K457" s="29">
        <v>479.8</v>
      </c>
      <c r="L457" s="29">
        <v>0</v>
      </c>
      <c r="M457" s="28">
        <v>22</v>
      </c>
      <c r="N457" s="30">
        <f>'Приложение №2'!E457</f>
        <v>1373494.672</v>
      </c>
      <c r="O457" s="30">
        <v>0</v>
      </c>
      <c r="P457" s="30">
        <f>N457-R457-S457</f>
        <v>959557.192</v>
      </c>
      <c r="Q457" s="30">
        <v>0</v>
      </c>
      <c r="R457" s="30">
        <v>37630.68</v>
      </c>
      <c r="S457" s="30">
        <v>376306.8</v>
      </c>
      <c r="T457" s="30">
        <v>0</v>
      </c>
      <c r="U457" s="30">
        <f>N457/(K457+L457)</f>
        <v>2862.64</v>
      </c>
      <c r="V457" s="30">
        <f>U457</f>
        <v>2862.64</v>
      </c>
      <c r="W457" s="85">
        <v>2018</v>
      </c>
    </row>
    <row r="458" spans="1:23" ht="18.75" customHeight="1">
      <c r="A458" s="106"/>
      <c r="B458" s="122" t="s">
        <v>52</v>
      </c>
      <c r="C458" s="122"/>
      <c r="D458" s="122"/>
      <c r="E458" s="106"/>
      <c r="F458" s="106"/>
      <c r="G458" s="106"/>
      <c r="H458" s="106"/>
      <c r="I458" s="31">
        <f>SUM(I453:I457)</f>
        <v>11</v>
      </c>
      <c r="J458" s="32">
        <f aca="true" t="shared" si="82" ref="J458:T458">SUM(J453:J457)</f>
        <v>3267.3</v>
      </c>
      <c r="K458" s="32">
        <f t="shared" si="82"/>
        <v>2920.4</v>
      </c>
      <c r="L458" s="32">
        <f t="shared" si="82"/>
        <v>0</v>
      </c>
      <c r="M458" s="31">
        <f t="shared" si="82"/>
        <v>169</v>
      </c>
      <c r="N458" s="33">
        <f t="shared" si="82"/>
        <v>13822310.454256997</v>
      </c>
      <c r="O458" s="33">
        <f t="shared" si="82"/>
        <v>0</v>
      </c>
      <c r="P458" s="33">
        <f t="shared" si="82"/>
        <v>12250265.364256997</v>
      </c>
      <c r="Q458" s="33">
        <f t="shared" si="82"/>
        <v>0</v>
      </c>
      <c r="R458" s="33">
        <f t="shared" si="82"/>
        <v>149358.69</v>
      </c>
      <c r="S458" s="33">
        <f t="shared" si="82"/>
        <v>1422686.4</v>
      </c>
      <c r="T458" s="33">
        <f t="shared" si="82"/>
        <v>0</v>
      </c>
      <c r="U458" s="33"/>
      <c r="V458" s="33"/>
      <c r="W458" s="86"/>
    </row>
    <row r="459" spans="1:23" ht="18.75" customHeight="1">
      <c r="A459" s="106"/>
      <c r="B459" s="122" t="s">
        <v>358</v>
      </c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3"/>
    </row>
    <row r="460" spans="1:23" ht="18.75" customHeight="1">
      <c r="A460" s="24">
        <v>94</v>
      </c>
      <c r="B460" s="24">
        <v>1</v>
      </c>
      <c r="C460" s="25" t="s">
        <v>359</v>
      </c>
      <c r="D460" s="25" t="s">
        <v>360</v>
      </c>
      <c r="E460" s="24">
        <v>1975</v>
      </c>
      <c r="F460" s="24">
        <v>1975</v>
      </c>
      <c r="G460" s="26" t="s">
        <v>103</v>
      </c>
      <c r="H460" s="27">
        <v>2</v>
      </c>
      <c r="I460" s="28">
        <v>2</v>
      </c>
      <c r="J460" s="29">
        <v>518</v>
      </c>
      <c r="K460" s="29">
        <v>496.2</v>
      </c>
      <c r="L460" s="29">
        <v>0</v>
      </c>
      <c r="M460" s="28">
        <v>35</v>
      </c>
      <c r="N460" s="30">
        <f>'Приложение №2'!E460</f>
        <v>163081.092</v>
      </c>
      <c r="O460" s="30">
        <v>0</v>
      </c>
      <c r="P460" s="30">
        <f>N460-R460-S460</f>
        <v>137165.412</v>
      </c>
      <c r="Q460" s="30">
        <v>0</v>
      </c>
      <c r="R460" s="30">
        <v>25915.68</v>
      </c>
      <c r="S460" s="30">
        <v>0</v>
      </c>
      <c r="T460" s="30">
        <v>0</v>
      </c>
      <c r="U460" s="30">
        <f>N460/(K460+L460)</f>
        <v>328.66</v>
      </c>
      <c r="V460" s="30">
        <f>U460</f>
        <v>328.66</v>
      </c>
      <c r="W460" s="85">
        <v>2018</v>
      </c>
    </row>
    <row r="461" spans="1:23" ht="18.75" customHeight="1">
      <c r="A461" s="106"/>
      <c r="B461" s="122" t="s">
        <v>52</v>
      </c>
      <c r="C461" s="122"/>
      <c r="D461" s="122"/>
      <c r="E461" s="106"/>
      <c r="F461" s="106"/>
      <c r="G461" s="106"/>
      <c r="H461" s="106"/>
      <c r="I461" s="31">
        <v>2</v>
      </c>
      <c r="J461" s="32">
        <v>518</v>
      </c>
      <c r="K461" s="32">
        <v>496.2</v>
      </c>
      <c r="L461" s="32">
        <v>0</v>
      </c>
      <c r="M461" s="31">
        <v>35</v>
      </c>
      <c r="N461" s="33">
        <f>SUM(N460)</f>
        <v>163081.092</v>
      </c>
      <c r="O461" s="33">
        <f aca="true" t="shared" si="83" ref="O461:T461">SUM(O460)</f>
        <v>0</v>
      </c>
      <c r="P461" s="33">
        <f t="shared" si="83"/>
        <v>137165.412</v>
      </c>
      <c r="Q461" s="33">
        <f t="shared" si="83"/>
        <v>0</v>
      </c>
      <c r="R461" s="33">
        <f t="shared" si="83"/>
        <v>25915.68</v>
      </c>
      <c r="S461" s="33">
        <f t="shared" si="83"/>
        <v>0</v>
      </c>
      <c r="T461" s="33">
        <f t="shared" si="83"/>
        <v>0</v>
      </c>
      <c r="U461" s="33"/>
      <c r="V461" s="33"/>
      <c r="W461" s="86"/>
    </row>
    <row r="462" spans="1:23" ht="18.75" customHeight="1">
      <c r="A462" s="106"/>
      <c r="B462" s="122" t="s">
        <v>53</v>
      </c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3"/>
    </row>
    <row r="463" spans="1:23" ht="18.75" customHeight="1">
      <c r="A463" s="24">
        <v>95</v>
      </c>
      <c r="B463" s="24">
        <v>1</v>
      </c>
      <c r="C463" s="25" t="s">
        <v>54</v>
      </c>
      <c r="D463" s="25" t="s">
        <v>55</v>
      </c>
      <c r="E463" s="24">
        <v>1979</v>
      </c>
      <c r="F463" s="24">
        <v>2004</v>
      </c>
      <c r="G463" s="26" t="s">
        <v>48</v>
      </c>
      <c r="H463" s="27">
        <v>3</v>
      </c>
      <c r="I463" s="28">
        <v>2</v>
      </c>
      <c r="J463" s="29">
        <v>1745.2</v>
      </c>
      <c r="K463" s="29">
        <v>1453.9</v>
      </c>
      <c r="L463" s="29">
        <v>0</v>
      </c>
      <c r="M463" s="28">
        <v>106</v>
      </c>
      <c r="N463" s="30">
        <f>'Приложение №2'!E463</f>
        <v>10241271.6</v>
      </c>
      <c r="O463" s="30">
        <v>0</v>
      </c>
      <c r="P463" s="30">
        <f aca="true" t="shared" si="84" ref="P463:P503">N463-R463-S463</f>
        <v>10206042</v>
      </c>
      <c r="Q463" s="30">
        <v>0</v>
      </c>
      <c r="R463" s="30">
        <v>35229.6</v>
      </c>
      <c r="S463" s="30">
        <v>0</v>
      </c>
      <c r="T463" s="30">
        <v>0</v>
      </c>
      <c r="U463" s="30">
        <f aca="true" t="shared" si="85" ref="U463:U526">N463/(K463+L463)</f>
        <v>7043.999999999999</v>
      </c>
      <c r="V463" s="30">
        <f aca="true" t="shared" si="86" ref="V463:V526">U463</f>
        <v>7043.999999999999</v>
      </c>
      <c r="W463" s="85">
        <v>2018</v>
      </c>
    </row>
    <row r="464" spans="1:23" ht="18.75" customHeight="1">
      <c r="A464" s="24">
        <f>A463+1</f>
        <v>96</v>
      </c>
      <c r="B464" s="24">
        <f>B463+1</f>
        <v>2</v>
      </c>
      <c r="C464" s="25" t="s">
        <v>54</v>
      </c>
      <c r="D464" s="25" t="s">
        <v>361</v>
      </c>
      <c r="E464" s="24">
        <v>1979</v>
      </c>
      <c r="F464" s="24">
        <v>1979</v>
      </c>
      <c r="G464" s="26" t="s">
        <v>48</v>
      </c>
      <c r="H464" s="27">
        <v>5</v>
      </c>
      <c r="I464" s="28">
        <v>4</v>
      </c>
      <c r="J464" s="29">
        <v>2793.1</v>
      </c>
      <c r="K464" s="29">
        <v>2478.8</v>
      </c>
      <c r="L464" s="29">
        <v>0</v>
      </c>
      <c r="M464" s="28">
        <v>97</v>
      </c>
      <c r="N464" s="30">
        <f>'Приложение №2'!E464</f>
        <v>1152369.332</v>
      </c>
      <c r="O464" s="30">
        <v>0</v>
      </c>
      <c r="P464" s="30">
        <f t="shared" si="84"/>
        <v>681174.242</v>
      </c>
      <c r="Q464" s="30">
        <v>0</v>
      </c>
      <c r="R464" s="30">
        <v>195470.46</v>
      </c>
      <c r="S464" s="30">
        <v>275724.63</v>
      </c>
      <c r="T464" s="30">
        <v>0</v>
      </c>
      <c r="U464" s="30">
        <f t="shared" si="85"/>
        <v>464.88999999999993</v>
      </c>
      <c r="V464" s="30">
        <f t="shared" si="86"/>
        <v>464.88999999999993</v>
      </c>
      <c r="W464" s="85">
        <v>2018</v>
      </c>
    </row>
    <row r="465" spans="1:23" ht="18.75" customHeight="1">
      <c r="A465" s="24">
        <f aca="true" t="shared" si="87" ref="A465:A528">A464+1</f>
        <v>97</v>
      </c>
      <c r="B465" s="24">
        <f aca="true" t="shared" si="88" ref="B465:B528">B464+1</f>
        <v>3</v>
      </c>
      <c r="C465" s="25" t="s">
        <v>54</v>
      </c>
      <c r="D465" s="25" t="s">
        <v>56</v>
      </c>
      <c r="E465" s="24">
        <v>1980</v>
      </c>
      <c r="F465" s="24">
        <v>1980</v>
      </c>
      <c r="G465" s="26" t="s">
        <v>48</v>
      </c>
      <c r="H465" s="27">
        <v>5</v>
      </c>
      <c r="I465" s="28">
        <v>4</v>
      </c>
      <c r="J465" s="29">
        <v>2958.6</v>
      </c>
      <c r="K465" s="29">
        <v>2649.4</v>
      </c>
      <c r="L465" s="29">
        <v>0</v>
      </c>
      <c r="M465" s="28">
        <v>106</v>
      </c>
      <c r="N465" s="30">
        <f>'Приложение №2'!E465</f>
        <v>1969908.382</v>
      </c>
      <c r="O465" s="30">
        <v>0</v>
      </c>
      <c r="P465" s="30">
        <f t="shared" si="84"/>
        <v>805656.0419999999</v>
      </c>
      <c r="Q465" s="30">
        <v>0</v>
      </c>
      <c r="R465" s="30">
        <v>257730.83</v>
      </c>
      <c r="S465" s="30">
        <v>906521.51</v>
      </c>
      <c r="T465" s="30">
        <v>0</v>
      </c>
      <c r="U465" s="30">
        <f t="shared" si="85"/>
        <v>743.53</v>
      </c>
      <c r="V465" s="30">
        <f t="shared" si="86"/>
        <v>743.53</v>
      </c>
      <c r="W465" s="85">
        <v>2018</v>
      </c>
    </row>
    <row r="466" spans="1:23" ht="18.75" customHeight="1">
      <c r="A466" s="24">
        <f t="shared" si="87"/>
        <v>98</v>
      </c>
      <c r="B466" s="24">
        <f t="shared" si="88"/>
        <v>4</v>
      </c>
      <c r="C466" s="25" t="s">
        <v>54</v>
      </c>
      <c r="D466" s="25" t="s">
        <v>205</v>
      </c>
      <c r="E466" s="24">
        <v>1985</v>
      </c>
      <c r="F466" s="24">
        <v>1985</v>
      </c>
      <c r="G466" s="26" t="s">
        <v>48</v>
      </c>
      <c r="H466" s="27">
        <v>5</v>
      </c>
      <c r="I466" s="28">
        <v>4</v>
      </c>
      <c r="J466" s="29">
        <v>3419.8</v>
      </c>
      <c r="K466" s="29">
        <v>2967.9</v>
      </c>
      <c r="L466" s="29">
        <v>0</v>
      </c>
      <c r="M466" s="28">
        <v>127</v>
      </c>
      <c r="N466" s="30">
        <f>'Приложение №2'!E466</f>
        <v>2225715.7152246637</v>
      </c>
      <c r="O466" s="30">
        <v>0</v>
      </c>
      <c r="P466" s="30">
        <f t="shared" si="84"/>
        <v>0</v>
      </c>
      <c r="Q466" s="30">
        <v>0</v>
      </c>
      <c r="R466" s="30">
        <v>225916.31</v>
      </c>
      <c r="S466" s="30">
        <f>N466-R466</f>
        <v>1999799.4052246637</v>
      </c>
      <c r="T466" s="30">
        <v>0</v>
      </c>
      <c r="U466" s="30">
        <f t="shared" si="85"/>
        <v>749.9294838857993</v>
      </c>
      <c r="V466" s="30">
        <f t="shared" si="86"/>
        <v>749.9294838857993</v>
      </c>
      <c r="W466" s="85">
        <v>2018</v>
      </c>
    </row>
    <row r="467" spans="1:23" ht="18.75" customHeight="1">
      <c r="A467" s="24">
        <f t="shared" si="87"/>
        <v>99</v>
      </c>
      <c r="B467" s="24">
        <f t="shared" si="88"/>
        <v>5</v>
      </c>
      <c r="C467" s="25" t="s">
        <v>54</v>
      </c>
      <c r="D467" s="25" t="s">
        <v>206</v>
      </c>
      <c r="E467" s="24">
        <v>1975</v>
      </c>
      <c r="F467" s="24">
        <v>2013</v>
      </c>
      <c r="G467" s="26" t="s">
        <v>48</v>
      </c>
      <c r="H467" s="27">
        <v>3</v>
      </c>
      <c r="I467" s="28">
        <v>2</v>
      </c>
      <c r="J467" s="29">
        <v>1297.4</v>
      </c>
      <c r="K467" s="29">
        <v>1097.4</v>
      </c>
      <c r="L467" s="29">
        <v>0</v>
      </c>
      <c r="M467" s="28">
        <v>52</v>
      </c>
      <c r="N467" s="30">
        <f>'Приложение №2'!E467</f>
        <v>3379478.9437792283</v>
      </c>
      <c r="O467" s="30">
        <v>0</v>
      </c>
      <c r="P467" s="30">
        <f t="shared" si="84"/>
        <v>3351816.903779228</v>
      </c>
      <c r="Q467" s="30">
        <v>0</v>
      </c>
      <c r="R467" s="30">
        <v>27662.04</v>
      </c>
      <c r="S467" s="30">
        <v>0</v>
      </c>
      <c r="T467" s="30">
        <v>0</v>
      </c>
      <c r="U467" s="30">
        <f t="shared" si="85"/>
        <v>3079.5324802070604</v>
      </c>
      <c r="V467" s="30">
        <f t="shared" si="86"/>
        <v>3079.5324802070604</v>
      </c>
      <c r="W467" s="85">
        <v>2018</v>
      </c>
    </row>
    <row r="468" spans="1:23" ht="18.75" customHeight="1">
      <c r="A468" s="24">
        <f t="shared" si="87"/>
        <v>100</v>
      </c>
      <c r="B468" s="24">
        <f t="shared" si="88"/>
        <v>6</v>
      </c>
      <c r="C468" s="25" t="s">
        <v>54</v>
      </c>
      <c r="D468" s="25" t="s">
        <v>362</v>
      </c>
      <c r="E468" s="24">
        <v>1975</v>
      </c>
      <c r="F468" s="24">
        <v>2009</v>
      </c>
      <c r="G468" s="26" t="s">
        <v>103</v>
      </c>
      <c r="H468" s="27">
        <v>2</v>
      </c>
      <c r="I468" s="28">
        <v>1</v>
      </c>
      <c r="J468" s="29">
        <v>889</v>
      </c>
      <c r="K468" s="29">
        <v>714.1</v>
      </c>
      <c r="L468" s="29">
        <v>0</v>
      </c>
      <c r="M468" s="28">
        <v>40</v>
      </c>
      <c r="N468" s="30">
        <f>'Приложение №2'!E468</f>
        <v>1970608.942</v>
      </c>
      <c r="O468" s="30">
        <v>0</v>
      </c>
      <c r="P468" s="30">
        <f t="shared" si="84"/>
        <v>1954208.0620000002</v>
      </c>
      <c r="Q468" s="30">
        <v>0</v>
      </c>
      <c r="R468" s="30">
        <v>16400.88</v>
      </c>
      <c r="S468" s="30">
        <v>0</v>
      </c>
      <c r="T468" s="30">
        <v>0</v>
      </c>
      <c r="U468" s="30">
        <f t="shared" si="85"/>
        <v>2759.5700070018206</v>
      </c>
      <c r="V468" s="30">
        <f t="shared" si="86"/>
        <v>2759.5700070018206</v>
      </c>
      <c r="W468" s="85">
        <v>2018</v>
      </c>
    </row>
    <row r="469" spans="1:23" ht="18.75" customHeight="1">
      <c r="A469" s="24">
        <f t="shared" si="87"/>
        <v>101</v>
      </c>
      <c r="B469" s="24">
        <f t="shared" si="88"/>
        <v>7</v>
      </c>
      <c r="C469" s="25" t="s">
        <v>54</v>
      </c>
      <c r="D469" s="25" t="s">
        <v>363</v>
      </c>
      <c r="E469" s="24">
        <v>1971</v>
      </c>
      <c r="F469" s="24">
        <v>1971</v>
      </c>
      <c r="G469" s="26" t="s">
        <v>103</v>
      </c>
      <c r="H469" s="27">
        <v>2</v>
      </c>
      <c r="I469" s="28">
        <v>1</v>
      </c>
      <c r="J469" s="29">
        <v>365.3</v>
      </c>
      <c r="K469" s="29">
        <v>339.8</v>
      </c>
      <c r="L469" s="29">
        <v>0</v>
      </c>
      <c r="M469" s="28">
        <v>16</v>
      </c>
      <c r="N469" s="30">
        <f>'Приложение №2'!E469</f>
        <v>176509.11</v>
      </c>
      <c r="O469" s="30">
        <v>0</v>
      </c>
      <c r="P469" s="30">
        <f t="shared" si="84"/>
        <v>169184.55</v>
      </c>
      <c r="Q469" s="30">
        <v>0</v>
      </c>
      <c r="R469" s="30">
        <v>7324.56</v>
      </c>
      <c r="S469" s="30">
        <v>0</v>
      </c>
      <c r="T469" s="30">
        <v>0</v>
      </c>
      <c r="U469" s="30">
        <f t="shared" si="85"/>
        <v>519.4499999999999</v>
      </c>
      <c r="V469" s="30">
        <f t="shared" si="86"/>
        <v>519.4499999999999</v>
      </c>
      <c r="W469" s="85">
        <v>2018</v>
      </c>
    </row>
    <row r="470" spans="1:23" ht="18.75" customHeight="1">
      <c r="A470" s="24">
        <f t="shared" si="87"/>
        <v>102</v>
      </c>
      <c r="B470" s="24">
        <f t="shared" si="88"/>
        <v>8</v>
      </c>
      <c r="C470" s="25" t="s">
        <v>54</v>
      </c>
      <c r="D470" s="25" t="s">
        <v>364</v>
      </c>
      <c r="E470" s="24">
        <v>1973</v>
      </c>
      <c r="F470" s="24">
        <v>1973</v>
      </c>
      <c r="G470" s="26" t="s">
        <v>103</v>
      </c>
      <c r="H470" s="27">
        <v>2</v>
      </c>
      <c r="I470" s="28">
        <v>2</v>
      </c>
      <c r="J470" s="29">
        <v>552.7</v>
      </c>
      <c r="K470" s="29">
        <v>518.4</v>
      </c>
      <c r="L470" s="29">
        <v>0</v>
      </c>
      <c r="M470" s="28">
        <v>23</v>
      </c>
      <c r="N470" s="30">
        <f>'Приложение №2'!E470</f>
        <v>269282.88</v>
      </c>
      <c r="O470" s="30">
        <v>0</v>
      </c>
      <c r="P470" s="30">
        <f t="shared" si="84"/>
        <v>258191.28</v>
      </c>
      <c r="Q470" s="30">
        <v>0</v>
      </c>
      <c r="R470" s="30">
        <v>11091.6</v>
      </c>
      <c r="S470" s="30">
        <v>0</v>
      </c>
      <c r="T470" s="30">
        <v>0</v>
      </c>
      <c r="U470" s="30">
        <f t="shared" si="85"/>
        <v>519.45</v>
      </c>
      <c r="V470" s="30">
        <f t="shared" si="86"/>
        <v>519.45</v>
      </c>
      <c r="W470" s="85">
        <v>2018</v>
      </c>
    </row>
    <row r="471" spans="1:23" ht="18.75" customHeight="1">
      <c r="A471" s="24">
        <f t="shared" si="87"/>
        <v>103</v>
      </c>
      <c r="B471" s="24">
        <f t="shared" si="88"/>
        <v>9</v>
      </c>
      <c r="C471" s="25" t="s">
        <v>54</v>
      </c>
      <c r="D471" s="25" t="s">
        <v>365</v>
      </c>
      <c r="E471" s="24">
        <v>1987</v>
      </c>
      <c r="F471" s="24">
        <v>1987</v>
      </c>
      <c r="G471" s="26" t="s">
        <v>103</v>
      </c>
      <c r="H471" s="27">
        <v>2</v>
      </c>
      <c r="I471" s="28">
        <v>2</v>
      </c>
      <c r="J471" s="29">
        <v>909.7</v>
      </c>
      <c r="K471" s="29">
        <v>829.5</v>
      </c>
      <c r="L471" s="29">
        <v>0</v>
      </c>
      <c r="M471" s="28">
        <v>43</v>
      </c>
      <c r="N471" s="30">
        <f>'Приложение №2'!E471</f>
        <v>13482693</v>
      </c>
      <c r="O471" s="30">
        <v>0</v>
      </c>
      <c r="P471" s="30">
        <f t="shared" si="84"/>
        <v>13443945.09</v>
      </c>
      <c r="Q471" s="30">
        <v>0</v>
      </c>
      <c r="R471" s="30">
        <v>38747.91</v>
      </c>
      <c r="S471" s="30">
        <v>0</v>
      </c>
      <c r="T471" s="30">
        <v>0</v>
      </c>
      <c r="U471" s="30">
        <f t="shared" si="85"/>
        <v>16254</v>
      </c>
      <c r="V471" s="30">
        <f t="shared" si="86"/>
        <v>16254</v>
      </c>
      <c r="W471" s="85">
        <v>2018</v>
      </c>
    </row>
    <row r="472" spans="1:23" ht="18.75" customHeight="1">
      <c r="A472" s="24">
        <f t="shared" si="87"/>
        <v>104</v>
      </c>
      <c r="B472" s="24">
        <f t="shared" si="88"/>
        <v>10</v>
      </c>
      <c r="C472" s="25" t="s">
        <v>54</v>
      </c>
      <c r="D472" s="25" t="s">
        <v>366</v>
      </c>
      <c r="E472" s="24">
        <v>1984</v>
      </c>
      <c r="F472" s="24">
        <v>1984</v>
      </c>
      <c r="G472" s="26" t="s">
        <v>103</v>
      </c>
      <c r="H472" s="27">
        <v>2</v>
      </c>
      <c r="I472" s="28">
        <v>2</v>
      </c>
      <c r="J472" s="29">
        <v>920.5</v>
      </c>
      <c r="K472" s="29">
        <v>839.7</v>
      </c>
      <c r="L472" s="29">
        <v>0</v>
      </c>
      <c r="M472" s="28">
        <v>44</v>
      </c>
      <c r="N472" s="30">
        <f>'Приложение №2'!E472</f>
        <v>13648483.8</v>
      </c>
      <c r="O472" s="30">
        <v>0</v>
      </c>
      <c r="P472" s="30">
        <f t="shared" si="84"/>
        <v>13064631.070000002</v>
      </c>
      <c r="Q472" s="30">
        <v>0</v>
      </c>
      <c r="R472" s="30">
        <v>53077.53</v>
      </c>
      <c r="S472" s="30">
        <v>530775.2</v>
      </c>
      <c r="T472" s="30">
        <v>0</v>
      </c>
      <c r="U472" s="30">
        <f t="shared" si="85"/>
        <v>16254</v>
      </c>
      <c r="V472" s="30">
        <f t="shared" si="86"/>
        <v>16254</v>
      </c>
      <c r="W472" s="85">
        <v>2018</v>
      </c>
    </row>
    <row r="473" spans="1:23" ht="18.75" customHeight="1">
      <c r="A473" s="24">
        <f t="shared" si="87"/>
        <v>105</v>
      </c>
      <c r="B473" s="24">
        <f t="shared" si="88"/>
        <v>11</v>
      </c>
      <c r="C473" s="25" t="s">
        <v>54</v>
      </c>
      <c r="D473" s="25" t="s">
        <v>367</v>
      </c>
      <c r="E473" s="24">
        <v>1979</v>
      </c>
      <c r="F473" s="24">
        <v>1979</v>
      </c>
      <c r="G473" s="26" t="s">
        <v>103</v>
      </c>
      <c r="H473" s="27">
        <v>2</v>
      </c>
      <c r="I473" s="28">
        <v>2</v>
      </c>
      <c r="J473" s="29">
        <v>1327.3</v>
      </c>
      <c r="K473" s="29">
        <v>1098.2</v>
      </c>
      <c r="L473" s="29">
        <v>0</v>
      </c>
      <c r="M473" s="28">
        <v>100</v>
      </c>
      <c r="N473" s="30">
        <f>'Приложение №2'!E473</f>
        <v>570459.99</v>
      </c>
      <c r="O473" s="30">
        <v>0</v>
      </c>
      <c r="P473" s="30">
        <f t="shared" si="84"/>
        <v>545844.63</v>
      </c>
      <c r="Q473" s="30">
        <v>0</v>
      </c>
      <c r="R473" s="30">
        <v>24615.36</v>
      </c>
      <c r="S473" s="30">
        <v>0</v>
      </c>
      <c r="T473" s="30">
        <v>0</v>
      </c>
      <c r="U473" s="30">
        <f t="shared" si="85"/>
        <v>519.4499999999999</v>
      </c>
      <c r="V473" s="30">
        <f t="shared" si="86"/>
        <v>519.4499999999999</v>
      </c>
      <c r="W473" s="85">
        <v>2018</v>
      </c>
    </row>
    <row r="474" spans="1:23" ht="18.75" customHeight="1">
      <c r="A474" s="24">
        <f t="shared" si="87"/>
        <v>106</v>
      </c>
      <c r="B474" s="24">
        <f t="shared" si="88"/>
        <v>12</v>
      </c>
      <c r="C474" s="25" t="s">
        <v>54</v>
      </c>
      <c r="D474" s="25" t="s">
        <v>368</v>
      </c>
      <c r="E474" s="24">
        <v>1979</v>
      </c>
      <c r="F474" s="24">
        <v>1979</v>
      </c>
      <c r="G474" s="26" t="s">
        <v>103</v>
      </c>
      <c r="H474" s="27">
        <v>2</v>
      </c>
      <c r="I474" s="28">
        <v>2</v>
      </c>
      <c r="J474" s="29">
        <v>1165.2</v>
      </c>
      <c r="K474" s="29">
        <v>1001</v>
      </c>
      <c r="L474" s="29">
        <v>0</v>
      </c>
      <c r="M474" s="28">
        <v>60</v>
      </c>
      <c r="N474" s="30">
        <f>'Приложение №2'!E474</f>
        <v>519969.45</v>
      </c>
      <c r="O474" s="30">
        <v>0</v>
      </c>
      <c r="P474" s="30">
        <f t="shared" si="84"/>
        <v>498097.29000000004</v>
      </c>
      <c r="Q474" s="30">
        <v>0</v>
      </c>
      <c r="R474" s="30">
        <v>21872.16</v>
      </c>
      <c r="S474" s="30">
        <v>0</v>
      </c>
      <c r="T474" s="30">
        <v>0</v>
      </c>
      <c r="U474" s="30">
        <f t="shared" si="85"/>
        <v>519.45</v>
      </c>
      <c r="V474" s="30">
        <f t="shared" si="86"/>
        <v>519.45</v>
      </c>
      <c r="W474" s="85">
        <v>2018</v>
      </c>
    </row>
    <row r="475" spans="1:23" ht="18.75" customHeight="1">
      <c r="A475" s="24">
        <f t="shared" si="87"/>
        <v>107</v>
      </c>
      <c r="B475" s="24">
        <f t="shared" si="88"/>
        <v>13</v>
      </c>
      <c r="C475" s="25" t="s">
        <v>54</v>
      </c>
      <c r="D475" s="25" t="s">
        <v>369</v>
      </c>
      <c r="E475" s="24">
        <v>1978</v>
      </c>
      <c r="F475" s="24">
        <v>1978</v>
      </c>
      <c r="G475" s="26" t="s">
        <v>103</v>
      </c>
      <c r="H475" s="27">
        <v>2</v>
      </c>
      <c r="I475" s="28">
        <v>2</v>
      </c>
      <c r="J475" s="29">
        <v>1159.29</v>
      </c>
      <c r="K475" s="29">
        <v>999.1</v>
      </c>
      <c r="L475" s="29">
        <v>0</v>
      </c>
      <c r="M475" s="28">
        <v>40</v>
      </c>
      <c r="N475" s="30">
        <f>'Приложение №2'!E475</f>
        <v>518982.5</v>
      </c>
      <c r="O475" s="30">
        <v>0</v>
      </c>
      <c r="P475" s="30">
        <f t="shared" si="84"/>
        <v>492295.27</v>
      </c>
      <c r="Q475" s="30">
        <v>0</v>
      </c>
      <c r="R475" s="30">
        <v>26687.23</v>
      </c>
      <c r="S475" s="30">
        <v>0</v>
      </c>
      <c r="T475" s="30">
        <v>0</v>
      </c>
      <c r="U475" s="30">
        <f t="shared" si="85"/>
        <v>519.4500050045041</v>
      </c>
      <c r="V475" s="30">
        <f t="shared" si="86"/>
        <v>519.4500050045041</v>
      </c>
      <c r="W475" s="85">
        <v>2018</v>
      </c>
    </row>
    <row r="476" spans="1:23" ht="18.75" customHeight="1">
      <c r="A476" s="24">
        <f t="shared" si="87"/>
        <v>108</v>
      </c>
      <c r="B476" s="24">
        <f t="shared" si="88"/>
        <v>14</v>
      </c>
      <c r="C476" s="25" t="s">
        <v>54</v>
      </c>
      <c r="D476" s="25" t="s">
        <v>141</v>
      </c>
      <c r="E476" s="24">
        <v>1984</v>
      </c>
      <c r="F476" s="24">
        <v>2016</v>
      </c>
      <c r="G476" s="26" t="s">
        <v>103</v>
      </c>
      <c r="H476" s="27">
        <v>2</v>
      </c>
      <c r="I476" s="28">
        <v>1</v>
      </c>
      <c r="J476" s="29">
        <v>581.8</v>
      </c>
      <c r="K476" s="29">
        <v>546.8</v>
      </c>
      <c r="L476" s="29">
        <v>0</v>
      </c>
      <c r="M476" s="28">
        <v>41</v>
      </c>
      <c r="N476" s="30">
        <f>'Приложение №2'!E476</f>
        <v>284035.26</v>
      </c>
      <c r="O476" s="30">
        <v>0</v>
      </c>
      <c r="P476" s="30">
        <f t="shared" si="84"/>
        <v>272392.86</v>
      </c>
      <c r="Q476" s="30">
        <v>0</v>
      </c>
      <c r="R476" s="30">
        <v>11642.4</v>
      </c>
      <c r="S476" s="30">
        <v>0</v>
      </c>
      <c r="T476" s="30">
        <v>0</v>
      </c>
      <c r="U476" s="30">
        <f t="shared" si="85"/>
        <v>519.45</v>
      </c>
      <c r="V476" s="30">
        <f t="shared" si="86"/>
        <v>519.45</v>
      </c>
      <c r="W476" s="85">
        <v>2018</v>
      </c>
    </row>
    <row r="477" spans="1:23" ht="18.75" customHeight="1">
      <c r="A477" s="24">
        <f t="shared" si="87"/>
        <v>109</v>
      </c>
      <c r="B477" s="24">
        <f t="shared" si="88"/>
        <v>15</v>
      </c>
      <c r="C477" s="25" t="s">
        <v>54</v>
      </c>
      <c r="D477" s="25" t="s">
        <v>370</v>
      </c>
      <c r="E477" s="24">
        <v>1981</v>
      </c>
      <c r="F477" s="24">
        <v>1981</v>
      </c>
      <c r="G477" s="26" t="s">
        <v>103</v>
      </c>
      <c r="H477" s="27">
        <v>2</v>
      </c>
      <c r="I477" s="28">
        <v>1</v>
      </c>
      <c r="J477" s="29">
        <v>744</v>
      </c>
      <c r="K477" s="29">
        <v>659.7</v>
      </c>
      <c r="L477" s="29">
        <v>0</v>
      </c>
      <c r="M477" s="28">
        <v>45</v>
      </c>
      <c r="N477" s="30">
        <f>'Приложение №2'!E477</f>
        <v>10722763.8</v>
      </c>
      <c r="O477" s="30">
        <v>0</v>
      </c>
      <c r="P477" s="30">
        <f t="shared" si="84"/>
        <v>10254332.610000001</v>
      </c>
      <c r="Q477" s="30">
        <v>0</v>
      </c>
      <c r="R477" s="30">
        <v>42584.68</v>
      </c>
      <c r="S477" s="30">
        <v>425846.51</v>
      </c>
      <c r="T477" s="30">
        <v>0</v>
      </c>
      <c r="U477" s="30">
        <f t="shared" si="85"/>
        <v>16254</v>
      </c>
      <c r="V477" s="30">
        <f t="shared" si="86"/>
        <v>16254</v>
      </c>
      <c r="W477" s="85">
        <v>2018</v>
      </c>
    </row>
    <row r="478" spans="1:23" ht="20.25" customHeight="1">
      <c r="A478" s="24">
        <f t="shared" si="87"/>
        <v>110</v>
      </c>
      <c r="B478" s="24">
        <f t="shared" si="88"/>
        <v>16</v>
      </c>
      <c r="C478" s="25" t="s">
        <v>54</v>
      </c>
      <c r="D478" s="25" t="s">
        <v>371</v>
      </c>
      <c r="E478" s="24">
        <v>1982</v>
      </c>
      <c r="F478" s="24">
        <v>1982</v>
      </c>
      <c r="G478" s="26" t="s">
        <v>103</v>
      </c>
      <c r="H478" s="27">
        <v>2</v>
      </c>
      <c r="I478" s="28">
        <v>1</v>
      </c>
      <c r="J478" s="29">
        <v>677.5</v>
      </c>
      <c r="K478" s="29">
        <v>630.9</v>
      </c>
      <c r="L478" s="29">
        <v>0</v>
      </c>
      <c r="M478" s="28">
        <v>32</v>
      </c>
      <c r="N478" s="30">
        <f>'Приложение №2'!E478</f>
        <v>10254648.6</v>
      </c>
      <c r="O478" s="30">
        <v>0</v>
      </c>
      <c r="P478" s="30">
        <f t="shared" si="84"/>
        <v>9851550.52</v>
      </c>
      <c r="Q478" s="30">
        <v>0</v>
      </c>
      <c r="R478" s="30">
        <v>36645.28</v>
      </c>
      <c r="S478" s="30">
        <v>366452.8</v>
      </c>
      <c r="T478" s="30">
        <v>0</v>
      </c>
      <c r="U478" s="30">
        <f t="shared" si="85"/>
        <v>16254</v>
      </c>
      <c r="V478" s="30">
        <f t="shared" si="86"/>
        <v>16254</v>
      </c>
      <c r="W478" s="85">
        <v>2018</v>
      </c>
    </row>
    <row r="479" spans="1:23" ht="18.75" customHeight="1">
      <c r="A479" s="24">
        <f t="shared" si="87"/>
        <v>111</v>
      </c>
      <c r="B479" s="24">
        <f t="shared" si="88"/>
        <v>17</v>
      </c>
      <c r="C479" s="25" t="s">
        <v>54</v>
      </c>
      <c r="D479" s="25" t="s">
        <v>372</v>
      </c>
      <c r="E479" s="24">
        <v>1981</v>
      </c>
      <c r="F479" s="24">
        <v>1981</v>
      </c>
      <c r="G479" s="26" t="s">
        <v>103</v>
      </c>
      <c r="H479" s="27">
        <v>2</v>
      </c>
      <c r="I479" s="28">
        <v>1</v>
      </c>
      <c r="J479" s="29">
        <v>677.8</v>
      </c>
      <c r="K479" s="29">
        <v>648.1</v>
      </c>
      <c r="L479" s="29">
        <v>0</v>
      </c>
      <c r="M479" s="28">
        <v>41</v>
      </c>
      <c r="N479" s="30">
        <f>'Приложение №2'!E479</f>
        <v>10534217.4</v>
      </c>
      <c r="O479" s="30">
        <v>0</v>
      </c>
      <c r="P479" s="30">
        <f t="shared" si="84"/>
        <v>10065615.92</v>
      </c>
      <c r="Q479" s="30">
        <v>0</v>
      </c>
      <c r="R479" s="30">
        <v>42600.15</v>
      </c>
      <c r="S479" s="30">
        <v>426001.33</v>
      </c>
      <c r="T479" s="30">
        <v>0</v>
      </c>
      <c r="U479" s="30">
        <f t="shared" si="85"/>
        <v>16254</v>
      </c>
      <c r="V479" s="30">
        <f t="shared" si="86"/>
        <v>16254</v>
      </c>
      <c r="W479" s="85">
        <v>2018</v>
      </c>
    </row>
    <row r="480" spans="1:23" ht="18.75" customHeight="1">
      <c r="A480" s="24">
        <f t="shared" si="87"/>
        <v>112</v>
      </c>
      <c r="B480" s="24">
        <f t="shared" si="88"/>
        <v>18</v>
      </c>
      <c r="C480" s="25" t="s">
        <v>54</v>
      </c>
      <c r="D480" s="25" t="s">
        <v>373</v>
      </c>
      <c r="E480" s="24">
        <v>1984</v>
      </c>
      <c r="F480" s="24">
        <v>1984</v>
      </c>
      <c r="G480" s="26" t="s">
        <v>103</v>
      </c>
      <c r="H480" s="27">
        <v>2</v>
      </c>
      <c r="I480" s="28">
        <v>1</v>
      </c>
      <c r="J480" s="29">
        <v>762.3</v>
      </c>
      <c r="K480" s="29">
        <v>685.3</v>
      </c>
      <c r="L480" s="29">
        <v>0</v>
      </c>
      <c r="M480" s="28">
        <v>31</v>
      </c>
      <c r="N480" s="30">
        <f>'Приложение №2'!E480</f>
        <v>11138866.2</v>
      </c>
      <c r="O480" s="30">
        <v>0</v>
      </c>
      <c r="P480" s="30">
        <f t="shared" si="84"/>
        <v>11101467.959999999</v>
      </c>
      <c r="Q480" s="30">
        <v>0</v>
      </c>
      <c r="R480" s="30">
        <v>37398.24</v>
      </c>
      <c r="S480" s="30">
        <v>0</v>
      </c>
      <c r="T480" s="30">
        <v>0</v>
      </c>
      <c r="U480" s="30">
        <f t="shared" si="85"/>
        <v>16254</v>
      </c>
      <c r="V480" s="30">
        <f t="shared" si="86"/>
        <v>16254</v>
      </c>
      <c r="W480" s="85">
        <v>2018</v>
      </c>
    </row>
    <row r="481" spans="1:23" ht="18.75" customHeight="1">
      <c r="A481" s="24">
        <f t="shared" si="87"/>
        <v>113</v>
      </c>
      <c r="B481" s="24">
        <f t="shared" si="88"/>
        <v>19</v>
      </c>
      <c r="C481" s="25" t="s">
        <v>54</v>
      </c>
      <c r="D481" s="25" t="s">
        <v>374</v>
      </c>
      <c r="E481" s="24">
        <v>1965</v>
      </c>
      <c r="F481" s="24">
        <v>2009</v>
      </c>
      <c r="G481" s="26" t="s">
        <v>103</v>
      </c>
      <c r="H481" s="27">
        <v>2</v>
      </c>
      <c r="I481" s="28">
        <v>2</v>
      </c>
      <c r="J481" s="29">
        <v>381.4</v>
      </c>
      <c r="K481" s="29">
        <v>338.4</v>
      </c>
      <c r="L481" s="29">
        <v>0</v>
      </c>
      <c r="M481" s="28">
        <v>26</v>
      </c>
      <c r="N481" s="30">
        <f>'Приложение №2'!E481</f>
        <v>282655.368</v>
      </c>
      <c r="O481" s="30">
        <v>0</v>
      </c>
      <c r="P481" s="30">
        <f t="shared" si="84"/>
        <v>275345.928</v>
      </c>
      <c r="Q481" s="30">
        <v>0</v>
      </c>
      <c r="R481" s="30">
        <v>7309.44</v>
      </c>
      <c r="S481" s="30">
        <v>0</v>
      </c>
      <c r="T481" s="30">
        <v>0</v>
      </c>
      <c r="U481" s="30">
        <f t="shared" si="85"/>
        <v>835.2700000000001</v>
      </c>
      <c r="V481" s="30">
        <f t="shared" si="86"/>
        <v>835.2700000000001</v>
      </c>
      <c r="W481" s="85">
        <v>2018</v>
      </c>
    </row>
    <row r="482" spans="1:23" ht="18.75" customHeight="1">
      <c r="A482" s="24">
        <f t="shared" si="87"/>
        <v>114</v>
      </c>
      <c r="B482" s="24">
        <f t="shared" si="88"/>
        <v>20</v>
      </c>
      <c r="C482" s="25" t="s">
        <v>54</v>
      </c>
      <c r="D482" s="25" t="s">
        <v>208</v>
      </c>
      <c r="E482" s="24">
        <v>1988</v>
      </c>
      <c r="F482" s="24">
        <v>1988</v>
      </c>
      <c r="G482" s="26" t="s">
        <v>48</v>
      </c>
      <c r="H482" s="27">
        <v>2</v>
      </c>
      <c r="I482" s="28">
        <v>2</v>
      </c>
      <c r="J482" s="29">
        <v>661.79</v>
      </c>
      <c r="K482" s="29">
        <v>587.7</v>
      </c>
      <c r="L482" s="29">
        <v>0</v>
      </c>
      <c r="M482" s="28">
        <v>38</v>
      </c>
      <c r="N482" s="30">
        <f>'Приложение №2'!E482</f>
        <v>1407418.083</v>
      </c>
      <c r="O482" s="30">
        <v>0</v>
      </c>
      <c r="P482" s="30">
        <f t="shared" si="84"/>
        <v>926776.8130000001</v>
      </c>
      <c r="Q482" s="30">
        <v>0</v>
      </c>
      <c r="R482" s="30">
        <v>22887.68</v>
      </c>
      <c r="S482" s="30">
        <v>457753.59</v>
      </c>
      <c r="T482" s="30">
        <v>0</v>
      </c>
      <c r="U482" s="30">
        <f t="shared" si="85"/>
        <v>2394.79</v>
      </c>
      <c r="V482" s="30">
        <f t="shared" si="86"/>
        <v>2394.79</v>
      </c>
      <c r="W482" s="85">
        <v>2018</v>
      </c>
    </row>
    <row r="483" spans="1:23" ht="18.75" customHeight="1">
      <c r="A483" s="24">
        <f t="shared" si="87"/>
        <v>115</v>
      </c>
      <c r="B483" s="24">
        <f t="shared" si="88"/>
        <v>21</v>
      </c>
      <c r="C483" s="25" t="s">
        <v>54</v>
      </c>
      <c r="D483" s="25" t="s">
        <v>375</v>
      </c>
      <c r="E483" s="24">
        <v>1988</v>
      </c>
      <c r="F483" s="24">
        <v>1988</v>
      </c>
      <c r="G483" s="26" t="s">
        <v>59</v>
      </c>
      <c r="H483" s="27">
        <v>2</v>
      </c>
      <c r="I483" s="28">
        <v>3</v>
      </c>
      <c r="J483" s="29">
        <v>1002.1</v>
      </c>
      <c r="K483" s="29">
        <v>902.2</v>
      </c>
      <c r="L483" s="29">
        <v>0</v>
      </c>
      <c r="M483" s="28">
        <v>60</v>
      </c>
      <c r="N483" s="30">
        <f>'Приложение №2'!E483</f>
        <v>1287412.334</v>
      </c>
      <c r="O483" s="30">
        <v>0</v>
      </c>
      <c r="P483" s="30">
        <f t="shared" si="84"/>
        <v>571245.9739999999</v>
      </c>
      <c r="Q483" s="30">
        <v>0</v>
      </c>
      <c r="R483" s="30">
        <v>54676.31</v>
      </c>
      <c r="S483" s="30">
        <v>661490.05</v>
      </c>
      <c r="T483" s="30">
        <v>0</v>
      </c>
      <c r="U483" s="30">
        <f t="shared" si="85"/>
        <v>1426.97</v>
      </c>
      <c r="V483" s="30">
        <f t="shared" si="86"/>
        <v>1426.97</v>
      </c>
      <c r="W483" s="85">
        <v>2018</v>
      </c>
    </row>
    <row r="484" spans="1:23" ht="18.75" customHeight="1">
      <c r="A484" s="24">
        <f t="shared" si="87"/>
        <v>116</v>
      </c>
      <c r="B484" s="24">
        <f t="shared" si="88"/>
        <v>22</v>
      </c>
      <c r="C484" s="25" t="s">
        <v>54</v>
      </c>
      <c r="D484" s="25" t="s">
        <v>376</v>
      </c>
      <c r="E484" s="24">
        <v>1982</v>
      </c>
      <c r="F484" s="24">
        <v>1982</v>
      </c>
      <c r="G484" s="26" t="s">
        <v>103</v>
      </c>
      <c r="H484" s="27">
        <v>2</v>
      </c>
      <c r="I484" s="28">
        <v>2</v>
      </c>
      <c r="J484" s="29">
        <v>391.4</v>
      </c>
      <c r="K484" s="29">
        <v>307.2</v>
      </c>
      <c r="L484" s="29">
        <v>0</v>
      </c>
      <c r="M484" s="28">
        <v>17</v>
      </c>
      <c r="N484" s="30">
        <f>'Приложение №2'!E484</f>
        <v>4993228.8</v>
      </c>
      <c r="O484" s="30">
        <v>0</v>
      </c>
      <c r="P484" s="30">
        <f t="shared" si="84"/>
        <v>4780652.14</v>
      </c>
      <c r="Q484" s="30">
        <v>0</v>
      </c>
      <c r="R484" s="30">
        <v>19325.16</v>
      </c>
      <c r="S484" s="30">
        <v>193251.5</v>
      </c>
      <c r="T484" s="30">
        <v>0</v>
      </c>
      <c r="U484" s="30">
        <f t="shared" si="85"/>
        <v>16254</v>
      </c>
      <c r="V484" s="30">
        <f t="shared" si="86"/>
        <v>16254</v>
      </c>
      <c r="W484" s="85">
        <v>2018</v>
      </c>
    </row>
    <row r="485" spans="1:23" ht="18.75" customHeight="1">
      <c r="A485" s="24">
        <f t="shared" si="87"/>
        <v>117</v>
      </c>
      <c r="B485" s="24">
        <f t="shared" si="88"/>
        <v>23</v>
      </c>
      <c r="C485" s="25" t="s">
        <v>54</v>
      </c>
      <c r="D485" s="25" t="s">
        <v>377</v>
      </c>
      <c r="E485" s="24">
        <v>1982</v>
      </c>
      <c r="F485" s="24">
        <v>1982</v>
      </c>
      <c r="G485" s="26" t="s">
        <v>103</v>
      </c>
      <c r="H485" s="27">
        <v>2</v>
      </c>
      <c r="I485" s="28">
        <v>2</v>
      </c>
      <c r="J485" s="29">
        <v>387.8</v>
      </c>
      <c r="K485" s="29">
        <v>307.2</v>
      </c>
      <c r="L485" s="29">
        <v>0</v>
      </c>
      <c r="M485" s="28">
        <v>23</v>
      </c>
      <c r="N485" s="30">
        <f>'Приложение №2'!E485</f>
        <v>4993228.8</v>
      </c>
      <c r="O485" s="30">
        <v>0</v>
      </c>
      <c r="P485" s="30">
        <f t="shared" si="84"/>
        <v>4768650.39</v>
      </c>
      <c r="Q485" s="30">
        <v>0</v>
      </c>
      <c r="R485" s="30">
        <v>20416.22</v>
      </c>
      <c r="S485" s="30">
        <v>204162.19</v>
      </c>
      <c r="T485" s="30">
        <v>0</v>
      </c>
      <c r="U485" s="30">
        <f t="shared" si="85"/>
        <v>16254</v>
      </c>
      <c r="V485" s="30">
        <f t="shared" si="86"/>
        <v>16254</v>
      </c>
      <c r="W485" s="85">
        <v>2018</v>
      </c>
    </row>
    <row r="486" spans="1:23" ht="18.75" customHeight="1">
      <c r="A486" s="24">
        <f t="shared" si="87"/>
        <v>118</v>
      </c>
      <c r="B486" s="24">
        <f t="shared" si="88"/>
        <v>24</v>
      </c>
      <c r="C486" s="25" t="s">
        <v>54</v>
      </c>
      <c r="D486" s="25" t="s">
        <v>209</v>
      </c>
      <c r="E486" s="24">
        <v>1971</v>
      </c>
      <c r="F486" s="24">
        <v>1971</v>
      </c>
      <c r="G486" s="26" t="s">
        <v>59</v>
      </c>
      <c r="H486" s="27">
        <v>1</v>
      </c>
      <c r="I486" s="28">
        <v>5</v>
      </c>
      <c r="J486" s="29">
        <v>672.8</v>
      </c>
      <c r="K486" s="29">
        <v>603</v>
      </c>
      <c r="L486" s="29">
        <v>0</v>
      </c>
      <c r="M486" s="28">
        <v>33</v>
      </c>
      <c r="N486" s="30">
        <f>'Приложение №2'!E486</f>
        <v>4953988.71</v>
      </c>
      <c r="O486" s="30">
        <v>0</v>
      </c>
      <c r="P486" s="30">
        <f t="shared" si="84"/>
        <v>4183270.6399999997</v>
      </c>
      <c r="Q486" s="30">
        <v>0</v>
      </c>
      <c r="R486" s="30">
        <v>36700.86</v>
      </c>
      <c r="S486" s="30">
        <v>734017.21</v>
      </c>
      <c r="T486" s="30">
        <v>0</v>
      </c>
      <c r="U486" s="30">
        <f t="shared" si="85"/>
        <v>8215.57</v>
      </c>
      <c r="V486" s="30">
        <f t="shared" si="86"/>
        <v>8215.57</v>
      </c>
      <c r="W486" s="85">
        <v>2018</v>
      </c>
    </row>
    <row r="487" spans="1:23" ht="18.75" customHeight="1">
      <c r="A487" s="24">
        <f t="shared" si="87"/>
        <v>119</v>
      </c>
      <c r="B487" s="24">
        <f t="shared" si="88"/>
        <v>25</v>
      </c>
      <c r="C487" s="25" t="s">
        <v>54</v>
      </c>
      <c r="D487" s="25" t="s">
        <v>142</v>
      </c>
      <c r="E487" s="24">
        <v>1981</v>
      </c>
      <c r="F487" s="24">
        <v>2016</v>
      </c>
      <c r="G487" s="26" t="s">
        <v>103</v>
      </c>
      <c r="H487" s="27">
        <v>1</v>
      </c>
      <c r="I487" s="28">
        <v>1</v>
      </c>
      <c r="J487" s="29">
        <v>167.1</v>
      </c>
      <c r="K487" s="29">
        <v>116.4</v>
      </c>
      <c r="L487" s="29">
        <v>0</v>
      </c>
      <c r="M487" s="28">
        <v>17</v>
      </c>
      <c r="N487" s="30">
        <f>'Приложение №2'!E487</f>
        <v>465218.20800000004</v>
      </c>
      <c r="O487" s="30">
        <v>0</v>
      </c>
      <c r="P487" s="30">
        <f t="shared" si="84"/>
        <v>462336.76800000004</v>
      </c>
      <c r="Q487" s="30">
        <v>0</v>
      </c>
      <c r="R487" s="30">
        <v>2881.44</v>
      </c>
      <c r="S487" s="30">
        <v>0</v>
      </c>
      <c r="T487" s="30">
        <v>0</v>
      </c>
      <c r="U487" s="30">
        <f t="shared" si="85"/>
        <v>3996.7200000000003</v>
      </c>
      <c r="V487" s="30">
        <f t="shared" si="86"/>
        <v>3996.7200000000003</v>
      </c>
      <c r="W487" s="85">
        <v>2018</v>
      </c>
    </row>
    <row r="488" spans="1:23" ht="18.75" customHeight="1">
      <c r="A488" s="24">
        <f t="shared" si="87"/>
        <v>120</v>
      </c>
      <c r="B488" s="24">
        <f t="shared" si="88"/>
        <v>26</v>
      </c>
      <c r="C488" s="25" t="s">
        <v>54</v>
      </c>
      <c r="D488" s="25" t="s">
        <v>144</v>
      </c>
      <c r="E488" s="24">
        <v>1966</v>
      </c>
      <c r="F488" s="24">
        <v>1966</v>
      </c>
      <c r="G488" s="26" t="s">
        <v>103</v>
      </c>
      <c r="H488" s="27">
        <v>2</v>
      </c>
      <c r="I488" s="28">
        <v>1</v>
      </c>
      <c r="J488" s="29">
        <v>1070.5</v>
      </c>
      <c r="K488" s="29">
        <v>914.4</v>
      </c>
      <c r="L488" s="29">
        <v>0</v>
      </c>
      <c r="M488" s="28">
        <v>73</v>
      </c>
      <c r="N488" s="30">
        <f>'Приложение №2'!E488</f>
        <v>474985.08</v>
      </c>
      <c r="O488" s="30">
        <v>0</v>
      </c>
      <c r="P488" s="30">
        <f t="shared" si="84"/>
        <v>461409.48000000004</v>
      </c>
      <c r="Q488" s="30">
        <v>0</v>
      </c>
      <c r="R488" s="30">
        <v>13575.6</v>
      </c>
      <c r="S488" s="30">
        <v>0</v>
      </c>
      <c r="T488" s="30">
        <v>0</v>
      </c>
      <c r="U488" s="30">
        <f t="shared" si="85"/>
        <v>519.45</v>
      </c>
      <c r="V488" s="30">
        <f t="shared" si="86"/>
        <v>519.45</v>
      </c>
      <c r="W488" s="85">
        <v>2018</v>
      </c>
    </row>
    <row r="489" spans="1:23" ht="18.75" customHeight="1">
      <c r="A489" s="24">
        <f t="shared" si="87"/>
        <v>121</v>
      </c>
      <c r="B489" s="24">
        <f t="shared" si="88"/>
        <v>27</v>
      </c>
      <c r="C489" s="25" t="s">
        <v>54</v>
      </c>
      <c r="D489" s="25" t="s">
        <v>145</v>
      </c>
      <c r="E489" s="24">
        <v>1972</v>
      </c>
      <c r="F489" s="24">
        <v>1972</v>
      </c>
      <c r="G489" s="26" t="s">
        <v>103</v>
      </c>
      <c r="H489" s="27">
        <v>2</v>
      </c>
      <c r="I489" s="28">
        <v>2</v>
      </c>
      <c r="J489" s="29">
        <v>569.8</v>
      </c>
      <c r="K489" s="29">
        <v>543.5</v>
      </c>
      <c r="L489" s="29">
        <v>0</v>
      </c>
      <c r="M489" s="28">
        <v>33</v>
      </c>
      <c r="N489" s="30">
        <f>'Приложение №2'!E489</f>
        <v>282321.08</v>
      </c>
      <c r="O489" s="30">
        <v>0</v>
      </c>
      <c r="P489" s="30">
        <f t="shared" si="84"/>
        <v>270948.68</v>
      </c>
      <c r="Q489" s="30">
        <v>0</v>
      </c>
      <c r="R489" s="30">
        <v>11372.4</v>
      </c>
      <c r="S489" s="30">
        <v>0</v>
      </c>
      <c r="T489" s="30">
        <v>0</v>
      </c>
      <c r="U489" s="30">
        <f t="shared" si="85"/>
        <v>519.4500091996321</v>
      </c>
      <c r="V489" s="30">
        <f t="shared" si="86"/>
        <v>519.4500091996321</v>
      </c>
      <c r="W489" s="85">
        <v>2018</v>
      </c>
    </row>
    <row r="490" spans="1:23" ht="18.75" customHeight="1">
      <c r="A490" s="24">
        <f t="shared" si="87"/>
        <v>122</v>
      </c>
      <c r="B490" s="24">
        <f t="shared" si="88"/>
        <v>28</v>
      </c>
      <c r="C490" s="25" t="s">
        <v>54</v>
      </c>
      <c r="D490" s="25" t="s">
        <v>378</v>
      </c>
      <c r="E490" s="24">
        <v>1969</v>
      </c>
      <c r="F490" s="24">
        <v>1969</v>
      </c>
      <c r="G490" s="26" t="s">
        <v>103</v>
      </c>
      <c r="H490" s="27">
        <v>2</v>
      </c>
      <c r="I490" s="28">
        <v>2</v>
      </c>
      <c r="J490" s="29">
        <v>600.46</v>
      </c>
      <c r="K490" s="29">
        <v>555.56</v>
      </c>
      <c r="L490" s="29">
        <v>0</v>
      </c>
      <c r="M490" s="28">
        <v>30</v>
      </c>
      <c r="N490" s="30">
        <f>'Приложение №2'!E490</f>
        <v>288585.64</v>
      </c>
      <c r="O490" s="30">
        <v>0</v>
      </c>
      <c r="P490" s="30">
        <f t="shared" si="84"/>
        <v>277416.28</v>
      </c>
      <c r="Q490" s="30">
        <v>0</v>
      </c>
      <c r="R490" s="30">
        <v>11169.36</v>
      </c>
      <c r="S490" s="30">
        <v>0</v>
      </c>
      <c r="T490" s="30">
        <v>0</v>
      </c>
      <c r="U490" s="30">
        <f t="shared" si="85"/>
        <v>519.4499964000289</v>
      </c>
      <c r="V490" s="30">
        <f t="shared" si="86"/>
        <v>519.4499964000289</v>
      </c>
      <c r="W490" s="85">
        <v>2018</v>
      </c>
    </row>
    <row r="491" spans="1:23" ht="18.75" customHeight="1">
      <c r="A491" s="24">
        <f t="shared" si="87"/>
        <v>123</v>
      </c>
      <c r="B491" s="24">
        <f t="shared" si="88"/>
        <v>29</v>
      </c>
      <c r="C491" s="25" t="s">
        <v>54</v>
      </c>
      <c r="D491" s="25" t="s">
        <v>148</v>
      </c>
      <c r="E491" s="24">
        <v>1964</v>
      </c>
      <c r="F491" s="24">
        <v>2016</v>
      </c>
      <c r="G491" s="26" t="s">
        <v>103</v>
      </c>
      <c r="H491" s="27">
        <v>2</v>
      </c>
      <c r="I491" s="28">
        <v>2</v>
      </c>
      <c r="J491" s="29">
        <v>665.5</v>
      </c>
      <c r="K491" s="29">
        <v>605.5</v>
      </c>
      <c r="L491" s="29">
        <v>0</v>
      </c>
      <c r="M491" s="28">
        <v>37</v>
      </c>
      <c r="N491" s="30">
        <f>'Приложение №2'!E491</f>
        <v>1863087.17</v>
      </c>
      <c r="O491" s="30">
        <v>0</v>
      </c>
      <c r="P491" s="30">
        <f t="shared" si="84"/>
        <v>1850008.3699999999</v>
      </c>
      <c r="Q491" s="30">
        <v>0</v>
      </c>
      <c r="R491" s="30">
        <v>13078.8</v>
      </c>
      <c r="S491" s="30">
        <v>0</v>
      </c>
      <c r="T491" s="30">
        <v>0</v>
      </c>
      <c r="U491" s="30">
        <f t="shared" si="85"/>
        <v>3076.94</v>
      </c>
      <c r="V491" s="30">
        <f t="shared" si="86"/>
        <v>3076.94</v>
      </c>
      <c r="W491" s="85">
        <v>2018</v>
      </c>
    </row>
    <row r="492" spans="1:23" ht="18.75" customHeight="1">
      <c r="A492" s="24">
        <f t="shared" si="87"/>
        <v>124</v>
      </c>
      <c r="B492" s="24">
        <f t="shared" si="88"/>
        <v>30</v>
      </c>
      <c r="C492" s="25" t="s">
        <v>54</v>
      </c>
      <c r="D492" s="25" t="s">
        <v>210</v>
      </c>
      <c r="E492" s="24">
        <v>1984</v>
      </c>
      <c r="F492" s="24">
        <v>1984</v>
      </c>
      <c r="G492" s="26" t="s">
        <v>48</v>
      </c>
      <c r="H492" s="27">
        <v>2</v>
      </c>
      <c r="I492" s="28">
        <v>1</v>
      </c>
      <c r="J492" s="29">
        <v>594.9</v>
      </c>
      <c r="K492" s="29">
        <v>463.2</v>
      </c>
      <c r="L492" s="29">
        <v>0</v>
      </c>
      <c r="M492" s="28">
        <v>47</v>
      </c>
      <c r="N492" s="30">
        <f>'Приложение №2'!E492</f>
        <v>3114468.7920000004</v>
      </c>
      <c r="O492" s="30">
        <v>0</v>
      </c>
      <c r="P492" s="30">
        <f t="shared" si="84"/>
        <v>2398185.4720000005</v>
      </c>
      <c r="Q492" s="30">
        <v>0</v>
      </c>
      <c r="R492" s="30">
        <v>34108.73</v>
      </c>
      <c r="S492" s="30">
        <v>682174.59</v>
      </c>
      <c r="T492" s="30">
        <v>0</v>
      </c>
      <c r="U492" s="30">
        <f t="shared" si="85"/>
        <v>6723.810000000001</v>
      </c>
      <c r="V492" s="30">
        <f t="shared" si="86"/>
        <v>6723.810000000001</v>
      </c>
      <c r="W492" s="85">
        <v>2018</v>
      </c>
    </row>
    <row r="493" spans="1:23" ht="18.75" customHeight="1">
      <c r="A493" s="24">
        <f t="shared" si="87"/>
        <v>125</v>
      </c>
      <c r="B493" s="24">
        <f t="shared" si="88"/>
        <v>31</v>
      </c>
      <c r="C493" s="25" t="s">
        <v>54</v>
      </c>
      <c r="D493" s="25" t="s">
        <v>57</v>
      </c>
      <c r="E493" s="24">
        <v>1973</v>
      </c>
      <c r="F493" s="24">
        <v>1973</v>
      </c>
      <c r="G493" s="26" t="s">
        <v>48</v>
      </c>
      <c r="H493" s="27">
        <v>5</v>
      </c>
      <c r="I493" s="28">
        <v>2</v>
      </c>
      <c r="J493" s="29">
        <v>2354.6</v>
      </c>
      <c r="K493" s="29">
        <v>2158.9</v>
      </c>
      <c r="L493" s="29">
        <v>0</v>
      </c>
      <c r="M493" s="28">
        <v>96</v>
      </c>
      <c r="N493" s="30">
        <f>'Приложение №2'!E493</f>
        <v>6209965.990999999</v>
      </c>
      <c r="O493" s="30">
        <v>0</v>
      </c>
      <c r="P493" s="30">
        <f t="shared" si="84"/>
        <v>3818237.6109999996</v>
      </c>
      <c r="Q493" s="30">
        <v>0</v>
      </c>
      <c r="R493" s="30">
        <v>141045.68</v>
      </c>
      <c r="S493" s="30">
        <v>2250682.7</v>
      </c>
      <c r="T493" s="30">
        <v>0</v>
      </c>
      <c r="U493" s="30">
        <f t="shared" si="85"/>
        <v>2876.4491134373984</v>
      </c>
      <c r="V493" s="30">
        <f t="shared" si="86"/>
        <v>2876.4491134373984</v>
      </c>
      <c r="W493" s="85">
        <v>2018</v>
      </c>
    </row>
    <row r="494" spans="1:23" ht="18.75" customHeight="1">
      <c r="A494" s="24">
        <f t="shared" si="87"/>
        <v>126</v>
      </c>
      <c r="B494" s="24">
        <f t="shared" si="88"/>
        <v>32</v>
      </c>
      <c r="C494" s="25" t="s">
        <v>54</v>
      </c>
      <c r="D494" s="25" t="s">
        <v>379</v>
      </c>
      <c r="E494" s="24">
        <v>1983</v>
      </c>
      <c r="F494" s="24">
        <v>1983</v>
      </c>
      <c r="G494" s="26" t="s">
        <v>103</v>
      </c>
      <c r="H494" s="27">
        <v>1</v>
      </c>
      <c r="I494" s="28">
        <v>1</v>
      </c>
      <c r="J494" s="29">
        <v>268.65</v>
      </c>
      <c r="K494" s="29">
        <v>240.85</v>
      </c>
      <c r="L494" s="29">
        <v>0</v>
      </c>
      <c r="M494" s="28">
        <v>11</v>
      </c>
      <c r="N494" s="30">
        <f>'Приложение №2'!E494</f>
        <v>5584579.316</v>
      </c>
      <c r="O494" s="30">
        <v>0</v>
      </c>
      <c r="P494" s="30">
        <f t="shared" si="84"/>
        <v>5451915.486</v>
      </c>
      <c r="Q494" s="30">
        <v>0</v>
      </c>
      <c r="R494" s="30">
        <v>12060.34</v>
      </c>
      <c r="S494" s="30">
        <v>120603.49</v>
      </c>
      <c r="T494" s="30">
        <v>0</v>
      </c>
      <c r="U494" s="30">
        <f t="shared" si="85"/>
        <v>23186.96</v>
      </c>
      <c r="V494" s="30">
        <f t="shared" si="86"/>
        <v>23186.96</v>
      </c>
      <c r="W494" s="85">
        <v>2018</v>
      </c>
    </row>
    <row r="495" spans="1:23" ht="18.75" customHeight="1">
      <c r="A495" s="24">
        <f t="shared" si="87"/>
        <v>127</v>
      </c>
      <c r="B495" s="24">
        <f t="shared" si="88"/>
        <v>33</v>
      </c>
      <c r="C495" s="25" t="s">
        <v>54</v>
      </c>
      <c r="D495" s="25" t="s">
        <v>380</v>
      </c>
      <c r="E495" s="24">
        <v>1972</v>
      </c>
      <c r="F495" s="24">
        <v>1972</v>
      </c>
      <c r="G495" s="26" t="s">
        <v>48</v>
      </c>
      <c r="H495" s="27">
        <v>5</v>
      </c>
      <c r="I495" s="28">
        <v>2</v>
      </c>
      <c r="J495" s="29">
        <v>3245.1</v>
      </c>
      <c r="K495" s="29">
        <v>2546.05</v>
      </c>
      <c r="L495" s="29">
        <v>0</v>
      </c>
      <c r="M495" s="28">
        <v>190</v>
      </c>
      <c r="N495" s="30">
        <f>'Приложение №2'!E495</f>
        <v>13994440.2065</v>
      </c>
      <c r="O495" s="30">
        <v>0</v>
      </c>
      <c r="P495" s="30">
        <f t="shared" si="84"/>
        <v>9768427.4665</v>
      </c>
      <c r="Q495" s="30">
        <v>0</v>
      </c>
      <c r="R495" s="30">
        <v>201238.68</v>
      </c>
      <c r="S495" s="30">
        <v>4024774.06</v>
      </c>
      <c r="T495" s="30">
        <v>0</v>
      </c>
      <c r="U495" s="30">
        <f t="shared" si="85"/>
        <v>5496.53</v>
      </c>
      <c r="V495" s="30">
        <f t="shared" si="86"/>
        <v>5496.53</v>
      </c>
      <c r="W495" s="85">
        <v>2018</v>
      </c>
    </row>
    <row r="496" spans="1:23" ht="18.75" customHeight="1">
      <c r="A496" s="24">
        <f t="shared" si="87"/>
        <v>128</v>
      </c>
      <c r="B496" s="24">
        <f t="shared" si="88"/>
        <v>34</v>
      </c>
      <c r="C496" s="25" t="s">
        <v>54</v>
      </c>
      <c r="D496" s="25" t="s">
        <v>381</v>
      </c>
      <c r="E496" s="24">
        <v>1982</v>
      </c>
      <c r="F496" s="24">
        <v>2013</v>
      </c>
      <c r="G496" s="26" t="s">
        <v>59</v>
      </c>
      <c r="H496" s="27">
        <v>9</v>
      </c>
      <c r="I496" s="28">
        <v>1</v>
      </c>
      <c r="J496" s="29">
        <v>5311.8</v>
      </c>
      <c r="K496" s="29">
        <f>4203.4+81.7</f>
        <v>4285.099999999999</v>
      </c>
      <c r="L496" s="29">
        <v>0</v>
      </c>
      <c r="M496" s="28">
        <v>209</v>
      </c>
      <c r="N496" s="30">
        <f>'Приложение №2'!E496</f>
        <v>17101705.547</v>
      </c>
      <c r="O496" s="30">
        <v>0</v>
      </c>
      <c r="P496" s="30">
        <f t="shared" si="84"/>
        <v>11518834.286999997</v>
      </c>
      <c r="Q496" s="30">
        <v>0</v>
      </c>
      <c r="R496" s="30">
        <v>265851.01</v>
      </c>
      <c r="S496" s="30">
        <v>5317020.25</v>
      </c>
      <c r="T496" s="30">
        <v>0</v>
      </c>
      <c r="U496" s="30">
        <f t="shared" si="85"/>
        <v>3990.9700000000003</v>
      </c>
      <c r="V496" s="30">
        <f t="shared" si="86"/>
        <v>3990.9700000000003</v>
      </c>
      <c r="W496" s="85">
        <v>2018</v>
      </c>
    </row>
    <row r="497" spans="1:23" ht="18.75" customHeight="1">
      <c r="A497" s="24">
        <f t="shared" si="87"/>
        <v>129</v>
      </c>
      <c r="B497" s="24">
        <f t="shared" si="88"/>
        <v>35</v>
      </c>
      <c r="C497" s="25" t="s">
        <v>54</v>
      </c>
      <c r="D497" s="25" t="s">
        <v>211</v>
      </c>
      <c r="E497" s="24">
        <v>1974</v>
      </c>
      <c r="F497" s="24">
        <v>1974</v>
      </c>
      <c r="G497" s="26" t="s">
        <v>59</v>
      </c>
      <c r="H497" s="27">
        <v>4</v>
      </c>
      <c r="I497" s="28">
        <v>4</v>
      </c>
      <c r="J497" s="29">
        <v>3980.6</v>
      </c>
      <c r="K497" s="29">
        <v>3493.4</v>
      </c>
      <c r="L497" s="29">
        <v>0</v>
      </c>
      <c r="M497" s="28">
        <v>143</v>
      </c>
      <c r="N497" s="30">
        <f>'Приложение №2'!E497</f>
        <v>16286560.348000001</v>
      </c>
      <c r="O497" s="30">
        <v>0</v>
      </c>
      <c r="P497" s="30">
        <f t="shared" si="84"/>
        <v>10324412.278</v>
      </c>
      <c r="Q497" s="30">
        <v>0</v>
      </c>
      <c r="R497" s="30">
        <v>283911.82</v>
      </c>
      <c r="S497" s="30">
        <v>5678236.25</v>
      </c>
      <c r="T497" s="30">
        <v>0</v>
      </c>
      <c r="U497" s="30">
        <f t="shared" si="85"/>
        <v>4662.094334459266</v>
      </c>
      <c r="V497" s="30">
        <f t="shared" si="86"/>
        <v>4662.094334459266</v>
      </c>
      <c r="W497" s="85">
        <v>2018</v>
      </c>
    </row>
    <row r="498" spans="1:23" ht="32.25" customHeight="1">
      <c r="A498" s="24">
        <f t="shared" si="87"/>
        <v>130</v>
      </c>
      <c r="B498" s="24">
        <f t="shared" si="88"/>
        <v>36</v>
      </c>
      <c r="C498" s="25" t="s">
        <v>54</v>
      </c>
      <c r="D498" s="25" t="s">
        <v>382</v>
      </c>
      <c r="E498" s="24">
        <v>1979</v>
      </c>
      <c r="F498" s="24">
        <v>1979</v>
      </c>
      <c r="G498" s="26" t="s">
        <v>103</v>
      </c>
      <c r="H498" s="27">
        <v>2</v>
      </c>
      <c r="I498" s="28">
        <v>2</v>
      </c>
      <c r="J498" s="29">
        <v>640.3</v>
      </c>
      <c r="K498" s="29">
        <v>588.4</v>
      </c>
      <c r="L498" s="29">
        <v>0</v>
      </c>
      <c r="M498" s="28">
        <v>36</v>
      </c>
      <c r="N498" s="30">
        <f>'Приложение №2'!E498</f>
        <v>305644.38</v>
      </c>
      <c r="O498" s="30">
        <v>0</v>
      </c>
      <c r="P498" s="30">
        <f t="shared" si="84"/>
        <v>293440.38</v>
      </c>
      <c r="Q498" s="30">
        <v>0</v>
      </c>
      <c r="R498" s="30">
        <v>12204</v>
      </c>
      <c r="S498" s="30">
        <v>0</v>
      </c>
      <c r="T498" s="30">
        <v>0</v>
      </c>
      <c r="U498" s="30">
        <f t="shared" si="85"/>
        <v>519.45</v>
      </c>
      <c r="V498" s="30">
        <f t="shared" si="86"/>
        <v>519.45</v>
      </c>
      <c r="W498" s="85">
        <v>2018</v>
      </c>
    </row>
    <row r="499" spans="1:23" ht="34.5" customHeight="1">
      <c r="A499" s="24">
        <f t="shared" si="87"/>
        <v>131</v>
      </c>
      <c r="B499" s="24">
        <f t="shared" si="88"/>
        <v>37</v>
      </c>
      <c r="C499" s="25" t="s">
        <v>54</v>
      </c>
      <c r="D499" s="25" t="s">
        <v>383</v>
      </c>
      <c r="E499" s="24">
        <v>1979</v>
      </c>
      <c r="F499" s="24">
        <v>1979</v>
      </c>
      <c r="G499" s="26" t="s">
        <v>103</v>
      </c>
      <c r="H499" s="27">
        <v>2</v>
      </c>
      <c r="I499" s="28">
        <v>2</v>
      </c>
      <c r="J499" s="29">
        <v>896.6</v>
      </c>
      <c r="K499" s="29">
        <v>819.5</v>
      </c>
      <c r="L499" s="29">
        <v>0</v>
      </c>
      <c r="M499" s="28">
        <v>32</v>
      </c>
      <c r="N499" s="30">
        <f>'Приложение №2'!E499</f>
        <v>425689.28</v>
      </c>
      <c r="O499" s="30">
        <v>0</v>
      </c>
      <c r="P499" s="30">
        <f t="shared" si="84"/>
        <v>407754.80000000005</v>
      </c>
      <c r="Q499" s="30">
        <v>0</v>
      </c>
      <c r="R499" s="30">
        <v>17934.48</v>
      </c>
      <c r="S499" s="30">
        <v>0</v>
      </c>
      <c r="T499" s="30">
        <v>0</v>
      </c>
      <c r="U499" s="30">
        <f t="shared" si="85"/>
        <v>519.4500061012812</v>
      </c>
      <c r="V499" s="30">
        <f t="shared" si="86"/>
        <v>519.4500061012812</v>
      </c>
      <c r="W499" s="85">
        <v>2018</v>
      </c>
    </row>
    <row r="500" spans="1:23" ht="20.25" customHeight="1">
      <c r="A500" s="24">
        <f t="shared" si="87"/>
        <v>132</v>
      </c>
      <c r="B500" s="24">
        <f t="shared" si="88"/>
        <v>38</v>
      </c>
      <c r="C500" s="25" t="s">
        <v>54</v>
      </c>
      <c r="D500" s="25" t="s">
        <v>58</v>
      </c>
      <c r="E500" s="24">
        <v>1973</v>
      </c>
      <c r="F500" s="24">
        <v>1973</v>
      </c>
      <c r="G500" s="26" t="s">
        <v>59</v>
      </c>
      <c r="H500" s="27">
        <v>4</v>
      </c>
      <c r="I500" s="28">
        <v>6</v>
      </c>
      <c r="J500" s="29">
        <v>5658.4</v>
      </c>
      <c r="K500" s="29">
        <v>4924.8</v>
      </c>
      <c r="L500" s="29">
        <v>0</v>
      </c>
      <c r="M500" s="28">
        <v>203</v>
      </c>
      <c r="N500" s="30">
        <f>'Приложение №2'!E500</f>
        <v>23100149.351999998</v>
      </c>
      <c r="O500" s="30">
        <v>0</v>
      </c>
      <c r="P500" s="30">
        <f t="shared" si="84"/>
        <v>19875773.211999997</v>
      </c>
      <c r="Q500" s="30">
        <v>0</v>
      </c>
      <c r="R500" s="30">
        <v>364173.02</v>
      </c>
      <c r="S500" s="30">
        <v>2860203.119999999</v>
      </c>
      <c r="T500" s="30">
        <v>0</v>
      </c>
      <c r="U500" s="30">
        <f t="shared" si="85"/>
        <v>4690.576135477582</v>
      </c>
      <c r="V500" s="30">
        <f t="shared" si="86"/>
        <v>4690.576135477582</v>
      </c>
      <c r="W500" s="85">
        <v>2018</v>
      </c>
    </row>
    <row r="501" spans="1:23" ht="20.25" customHeight="1">
      <c r="A501" s="24">
        <f t="shared" si="87"/>
        <v>133</v>
      </c>
      <c r="B501" s="24">
        <f t="shared" si="88"/>
        <v>39</v>
      </c>
      <c r="C501" s="25" t="s">
        <v>54</v>
      </c>
      <c r="D501" s="25" t="s">
        <v>60</v>
      </c>
      <c r="E501" s="24">
        <v>1974</v>
      </c>
      <c r="F501" s="24">
        <v>1974</v>
      </c>
      <c r="G501" s="26" t="s">
        <v>59</v>
      </c>
      <c r="H501" s="27">
        <v>4</v>
      </c>
      <c r="I501" s="28">
        <v>4</v>
      </c>
      <c r="J501" s="29">
        <v>4040.3</v>
      </c>
      <c r="K501" s="29">
        <v>3465.2</v>
      </c>
      <c r="L501" s="29">
        <v>0</v>
      </c>
      <c r="M501" s="28">
        <v>150</v>
      </c>
      <c r="N501" s="30">
        <f>'Приложение №2'!E501</f>
        <v>17685329.476</v>
      </c>
      <c r="O501" s="30">
        <v>0</v>
      </c>
      <c r="P501" s="30">
        <f t="shared" si="84"/>
        <v>13167979.956</v>
      </c>
      <c r="Q501" s="30">
        <v>0</v>
      </c>
      <c r="R501" s="30">
        <v>255380.18</v>
      </c>
      <c r="S501" s="30">
        <v>4261969.34</v>
      </c>
      <c r="T501" s="30">
        <v>0</v>
      </c>
      <c r="U501" s="30">
        <f t="shared" si="85"/>
        <v>5103.696605102159</v>
      </c>
      <c r="V501" s="30">
        <f t="shared" si="86"/>
        <v>5103.696605102159</v>
      </c>
      <c r="W501" s="85">
        <v>2018</v>
      </c>
    </row>
    <row r="502" spans="1:23" ht="20.25" customHeight="1">
      <c r="A502" s="24">
        <f t="shared" si="87"/>
        <v>134</v>
      </c>
      <c r="B502" s="24">
        <f t="shared" si="88"/>
        <v>40</v>
      </c>
      <c r="C502" s="25" t="s">
        <v>54</v>
      </c>
      <c r="D502" s="25" t="s">
        <v>384</v>
      </c>
      <c r="E502" s="24">
        <v>1975</v>
      </c>
      <c r="F502" s="24">
        <v>1975</v>
      </c>
      <c r="G502" s="26" t="s">
        <v>48</v>
      </c>
      <c r="H502" s="27">
        <v>5</v>
      </c>
      <c r="I502" s="28">
        <v>6</v>
      </c>
      <c r="J502" s="29">
        <v>4366.5</v>
      </c>
      <c r="K502" s="29">
        <v>4045</v>
      </c>
      <c r="L502" s="29">
        <v>0</v>
      </c>
      <c r="M502" s="28">
        <v>185</v>
      </c>
      <c r="N502" s="30">
        <f>'Приложение №2'!E502</f>
        <v>3485252.9</v>
      </c>
      <c r="O502" s="30">
        <v>0</v>
      </c>
      <c r="P502" s="30">
        <f t="shared" si="84"/>
        <v>0</v>
      </c>
      <c r="Q502" s="30">
        <v>0</v>
      </c>
      <c r="R502" s="30">
        <v>506715.21</v>
      </c>
      <c r="S502" s="30">
        <f>N502-R502</f>
        <v>2978537.69</v>
      </c>
      <c r="T502" s="30">
        <v>0</v>
      </c>
      <c r="U502" s="30">
        <f t="shared" si="85"/>
        <v>861.62</v>
      </c>
      <c r="V502" s="30">
        <f t="shared" si="86"/>
        <v>861.62</v>
      </c>
      <c r="W502" s="85">
        <v>2018</v>
      </c>
    </row>
    <row r="503" spans="1:23" ht="20.25" customHeight="1">
      <c r="A503" s="24">
        <f t="shared" si="87"/>
        <v>135</v>
      </c>
      <c r="B503" s="24">
        <f t="shared" si="88"/>
        <v>41</v>
      </c>
      <c r="C503" s="25" t="s">
        <v>54</v>
      </c>
      <c r="D503" s="25" t="s">
        <v>61</v>
      </c>
      <c r="E503" s="24">
        <v>1972</v>
      </c>
      <c r="F503" s="24">
        <v>1972</v>
      </c>
      <c r="G503" s="26" t="s">
        <v>48</v>
      </c>
      <c r="H503" s="27">
        <v>4</v>
      </c>
      <c r="I503" s="28">
        <v>4</v>
      </c>
      <c r="J503" s="29">
        <v>2900.5</v>
      </c>
      <c r="K503" s="29">
        <v>2673.9</v>
      </c>
      <c r="L503" s="29">
        <v>0</v>
      </c>
      <c r="M503" s="28">
        <v>129</v>
      </c>
      <c r="N503" s="30">
        <f>'Приложение №2'!E503</f>
        <v>4867819.356000001</v>
      </c>
      <c r="O503" s="30">
        <v>0</v>
      </c>
      <c r="P503" s="30">
        <f t="shared" si="84"/>
        <v>3722155.546000001</v>
      </c>
      <c r="Q503" s="30">
        <v>0</v>
      </c>
      <c r="R503" s="30">
        <v>213533.81</v>
      </c>
      <c r="S503" s="30">
        <v>932130</v>
      </c>
      <c r="T503" s="30">
        <v>0</v>
      </c>
      <c r="U503" s="30">
        <f t="shared" si="85"/>
        <v>1820.4941680691127</v>
      </c>
      <c r="V503" s="30">
        <f t="shared" si="86"/>
        <v>1820.4941680691127</v>
      </c>
      <c r="W503" s="85">
        <v>2018</v>
      </c>
    </row>
    <row r="504" spans="1:23" ht="20.25" customHeight="1">
      <c r="A504" s="24">
        <f t="shared" si="87"/>
        <v>136</v>
      </c>
      <c r="B504" s="24">
        <f t="shared" si="88"/>
        <v>42</v>
      </c>
      <c r="C504" s="25" t="s">
        <v>54</v>
      </c>
      <c r="D504" s="25" t="s">
        <v>212</v>
      </c>
      <c r="E504" s="24">
        <v>1971</v>
      </c>
      <c r="F504" s="24">
        <v>1971</v>
      </c>
      <c r="G504" s="26" t="s">
        <v>48</v>
      </c>
      <c r="H504" s="27">
        <v>4</v>
      </c>
      <c r="I504" s="28">
        <v>2</v>
      </c>
      <c r="J504" s="29">
        <v>1316.3</v>
      </c>
      <c r="K504" s="29">
        <v>1219.8</v>
      </c>
      <c r="L504" s="29">
        <v>0</v>
      </c>
      <c r="M504" s="28">
        <v>53</v>
      </c>
      <c r="N504" s="30">
        <f>'Приложение №2'!E504</f>
        <v>6564891.054</v>
      </c>
      <c r="O504" s="30">
        <v>0</v>
      </c>
      <c r="P504" s="30">
        <f aca="true" t="shared" si="89" ref="P504:P548">N504-R504-S504</f>
        <v>4607563.233999999</v>
      </c>
      <c r="Q504" s="30">
        <v>0</v>
      </c>
      <c r="R504" s="30">
        <v>93206.07</v>
      </c>
      <c r="S504" s="30">
        <v>1864121.75</v>
      </c>
      <c r="T504" s="30">
        <v>0</v>
      </c>
      <c r="U504" s="30">
        <f t="shared" si="85"/>
        <v>5381.94052631579</v>
      </c>
      <c r="V504" s="30">
        <f t="shared" si="86"/>
        <v>5381.94052631579</v>
      </c>
      <c r="W504" s="85">
        <v>2018</v>
      </c>
    </row>
    <row r="505" spans="1:23" ht="20.25" customHeight="1">
      <c r="A505" s="24">
        <f t="shared" si="87"/>
        <v>137</v>
      </c>
      <c r="B505" s="24">
        <f t="shared" si="88"/>
        <v>43</v>
      </c>
      <c r="C505" s="25" t="s">
        <v>54</v>
      </c>
      <c r="D505" s="25" t="s">
        <v>62</v>
      </c>
      <c r="E505" s="24">
        <v>1969</v>
      </c>
      <c r="F505" s="24">
        <v>1969</v>
      </c>
      <c r="G505" s="26" t="s">
        <v>48</v>
      </c>
      <c r="H505" s="27">
        <v>5</v>
      </c>
      <c r="I505" s="28">
        <v>2</v>
      </c>
      <c r="J505" s="29">
        <v>1699.7</v>
      </c>
      <c r="K505" s="29">
        <v>1573.7</v>
      </c>
      <c r="L505" s="29">
        <v>0</v>
      </c>
      <c r="M505" s="28">
        <v>65</v>
      </c>
      <c r="N505" s="30">
        <f>'Приложение №2'!E505</f>
        <v>3364377.3130000005</v>
      </c>
      <c r="O505" s="30">
        <v>0</v>
      </c>
      <c r="P505" s="30">
        <f t="shared" si="89"/>
        <v>2638778.683</v>
      </c>
      <c r="Q505" s="30">
        <v>0</v>
      </c>
      <c r="R505" s="30">
        <v>128456.74</v>
      </c>
      <c r="S505" s="30">
        <v>597141.8899999999</v>
      </c>
      <c r="T505" s="30">
        <v>0</v>
      </c>
      <c r="U505" s="30">
        <f t="shared" si="85"/>
        <v>2137.8771767172907</v>
      </c>
      <c r="V505" s="30">
        <f t="shared" si="86"/>
        <v>2137.8771767172907</v>
      </c>
      <c r="W505" s="85">
        <v>2018</v>
      </c>
    </row>
    <row r="506" spans="1:23" ht="18.75" customHeight="1">
      <c r="A506" s="24">
        <f t="shared" si="87"/>
        <v>138</v>
      </c>
      <c r="B506" s="24">
        <f t="shared" si="88"/>
        <v>44</v>
      </c>
      <c r="C506" s="25" t="s">
        <v>54</v>
      </c>
      <c r="D506" s="25" t="s">
        <v>63</v>
      </c>
      <c r="E506" s="24">
        <v>1969</v>
      </c>
      <c r="F506" s="24">
        <v>1969</v>
      </c>
      <c r="G506" s="26" t="s">
        <v>48</v>
      </c>
      <c r="H506" s="27">
        <v>5</v>
      </c>
      <c r="I506" s="28">
        <v>4</v>
      </c>
      <c r="J506" s="29">
        <v>3493.2</v>
      </c>
      <c r="K506" s="29">
        <v>3254.4</v>
      </c>
      <c r="L506" s="29">
        <v>0</v>
      </c>
      <c r="M506" s="28">
        <v>162</v>
      </c>
      <c r="N506" s="30">
        <f>'Приложение №2'!E506</f>
        <v>10402535.976</v>
      </c>
      <c r="O506" s="30">
        <v>0</v>
      </c>
      <c r="P506" s="30">
        <f t="shared" si="89"/>
        <v>7075071.256000001</v>
      </c>
      <c r="Q506" s="30">
        <v>0</v>
      </c>
      <c r="R506" s="30">
        <v>227944.28</v>
      </c>
      <c r="S506" s="30">
        <v>3099520.44</v>
      </c>
      <c r="T506" s="30">
        <v>0</v>
      </c>
      <c r="U506" s="30">
        <f t="shared" si="85"/>
        <v>3196.4527949852504</v>
      </c>
      <c r="V506" s="30">
        <f t="shared" si="86"/>
        <v>3196.4527949852504</v>
      </c>
      <c r="W506" s="85">
        <v>2018</v>
      </c>
    </row>
    <row r="507" spans="1:23" ht="18.75" customHeight="1">
      <c r="A507" s="24">
        <f t="shared" si="87"/>
        <v>139</v>
      </c>
      <c r="B507" s="24">
        <f t="shared" si="88"/>
        <v>45</v>
      </c>
      <c r="C507" s="25" t="s">
        <v>54</v>
      </c>
      <c r="D507" s="25" t="s">
        <v>64</v>
      </c>
      <c r="E507" s="24">
        <v>1970</v>
      </c>
      <c r="F507" s="24">
        <v>1970</v>
      </c>
      <c r="G507" s="26" t="s">
        <v>48</v>
      </c>
      <c r="H507" s="27">
        <v>5</v>
      </c>
      <c r="I507" s="28">
        <v>2</v>
      </c>
      <c r="J507" s="29">
        <v>1774.6</v>
      </c>
      <c r="K507" s="29">
        <v>1593.3</v>
      </c>
      <c r="L507" s="29">
        <v>0</v>
      </c>
      <c r="M507" s="28">
        <v>61</v>
      </c>
      <c r="N507" s="30">
        <f>'Приложение №2'!E507</f>
        <v>5668207.944</v>
      </c>
      <c r="O507" s="30">
        <v>0</v>
      </c>
      <c r="P507" s="30">
        <f t="shared" si="89"/>
        <v>3615723.1840000004</v>
      </c>
      <c r="Q507" s="30">
        <v>0</v>
      </c>
      <c r="R507" s="30">
        <v>97737.37</v>
      </c>
      <c r="S507" s="30">
        <v>1954747.39</v>
      </c>
      <c r="T507" s="30">
        <v>0</v>
      </c>
      <c r="U507" s="30">
        <f t="shared" si="85"/>
        <v>3557.527109772171</v>
      </c>
      <c r="V507" s="30">
        <f t="shared" si="86"/>
        <v>3557.527109772171</v>
      </c>
      <c r="W507" s="85">
        <v>2018</v>
      </c>
    </row>
    <row r="508" spans="1:23" ht="18.75" customHeight="1">
      <c r="A508" s="24">
        <f t="shared" si="87"/>
        <v>140</v>
      </c>
      <c r="B508" s="24">
        <f t="shared" si="88"/>
        <v>46</v>
      </c>
      <c r="C508" s="25" t="s">
        <v>54</v>
      </c>
      <c r="D508" s="25" t="s">
        <v>65</v>
      </c>
      <c r="E508" s="24">
        <v>1974</v>
      </c>
      <c r="F508" s="24">
        <v>1974</v>
      </c>
      <c r="G508" s="26" t="s">
        <v>59</v>
      </c>
      <c r="H508" s="27">
        <v>4</v>
      </c>
      <c r="I508" s="28">
        <v>4</v>
      </c>
      <c r="J508" s="29">
        <v>3937.2</v>
      </c>
      <c r="K508" s="29">
        <v>3446.8</v>
      </c>
      <c r="L508" s="29">
        <v>0</v>
      </c>
      <c r="M508" s="28">
        <v>127</v>
      </c>
      <c r="N508" s="30">
        <f>'Приложение №2'!E508</f>
        <v>21462465.304</v>
      </c>
      <c r="O508" s="30">
        <v>0</v>
      </c>
      <c r="P508" s="30">
        <f t="shared" si="89"/>
        <v>16904247.764000002</v>
      </c>
      <c r="Q508" s="30">
        <v>0</v>
      </c>
      <c r="R508" s="30">
        <v>231567.4</v>
      </c>
      <c r="S508" s="30">
        <v>4326650.14</v>
      </c>
      <c r="T508" s="30">
        <v>0</v>
      </c>
      <c r="U508" s="30">
        <f t="shared" si="85"/>
        <v>6226.78</v>
      </c>
      <c r="V508" s="30">
        <f t="shared" si="86"/>
        <v>6226.78</v>
      </c>
      <c r="W508" s="85">
        <v>2018</v>
      </c>
    </row>
    <row r="509" spans="1:23" ht="18.75" customHeight="1">
      <c r="A509" s="24">
        <f t="shared" si="87"/>
        <v>141</v>
      </c>
      <c r="B509" s="24">
        <f t="shared" si="88"/>
        <v>47</v>
      </c>
      <c r="C509" s="25" t="s">
        <v>54</v>
      </c>
      <c r="D509" s="25" t="s">
        <v>385</v>
      </c>
      <c r="E509" s="24">
        <v>1962</v>
      </c>
      <c r="F509" s="24">
        <v>1962</v>
      </c>
      <c r="G509" s="26" t="s">
        <v>103</v>
      </c>
      <c r="H509" s="27">
        <v>2</v>
      </c>
      <c r="I509" s="28">
        <v>1</v>
      </c>
      <c r="J509" s="29">
        <v>615.2</v>
      </c>
      <c r="K509" s="29">
        <v>567</v>
      </c>
      <c r="L509" s="29">
        <v>0</v>
      </c>
      <c r="M509" s="28">
        <v>51</v>
      </c>
      <c r="N509" s="30">
        <f>'Приложение №2'!E509</f>
        <v>294528.15</v>
      </c>
      <c r="O509" s="30">
        <v>0</v>
      </c>
      <c r="P509" s="30">
        <f t="shared" si="89"/>
        <v>283244.31</v>
      </c>
      <c r="Q509" s="30">
        <v>0</v>
      </c>
      <c r="R509" s="30">
        <v>11283.84</v>
      </c>
      <c r="S509" s="30">
        <v>0</v>
      </c>
      <c r="T509" s="30">
        <v>0</v>
      </c>
      <c r="U509" s="30">
        <f t="shared" si="85"/>
        <v>519.45</v>
      </c>
      <c r="V509" s="30">
        <f t="shared" si="86"/>
        <v>519.45</v>
      </c>
      <c r="W509" s="85">
        <v>2018</v>
      </c>
    </row>
    <row r="510" spans="1:23" ht="18.75">
      <c r="A510" s="24">
        <f t="shared" si="87"/>
        <v>142</v>
      </c>
      <c r="B510" s="24">
        <f t="shared" si="88"/>
        <v>48</v>
      </c>
      <c r="C510" s="25" t="s">
        <v>54</v>
      </c>
      <c r="D510" s="25" t="s">
        <v>213</v>
      </c>
      <c r="E510" s="24">
        <v>1972</v>
      </c>
      <c r="F510" s="24">
        <v>1972</v>
      </c>
      <c r="G510" s="26" t="s">
        <v>59</v>
      </c>
      <c r="H510" s="27">
        <v>5</v>
      </c>
      <c r="I510" s="28">
        <v>8</v>
      </c>
      <c r="J510" s="29">
        <v>6647</v>
      </c>
      <c r="K510" s="29">
        <v>6127</v>
      </c>
      <c r="L510" s="29">
        <v>0</v>
      </c>
      <c r="M510" s="28">
        <v>290</v>
      </c>
      <c r="N510" s="30">
        <f>'Приложение №2'!E510</f>
        <v>44459365.09</v>
      </c>
      <c r="O510" s="30">
        <v>0</v>
      </c>
      <c r="P510" s="30">
        <f t="shared" si="89"/>
        <v>35231812.07000001</v>
      </c>
      <c r="Q510" s="30">
        <v>0</v>
      </c>
      <c r="R510" s="30">
        <v>439407.3</v>
      </c>
      <c r="S510" s="30">
        <v>8788145.72</v>
      </c>
      <c r="T510" s="30">
        <v>0</v>
      </c>
      <c r="U510" s="30">
        <f t="shared" si="85"/>
        <v>7256.302446548067</v>
      </c>
      <c r="V510" s="30">
        <f t="shared" si="86"/>
        <v>7256.302446548067</v>
      </c>
      <c r="W510" s="85">
        <v>2018</v>
      </c>
    </row>
    <row r="511" spans="1:23" ht="18.75" customHeight="1">
      <c r="A511" s="24">
        <f t="shared" si="87"/>
        <v>143</v>
      </c>
      <c r="B511" s="24">
        <f t="shared" si="88"/>
        <v>49</v>
      </c>
      <c r="C511" s="25" t="s">
        <v>54</v>
      </c>
      <c r="D511" s="25" t="s">
        <v>386</v>
      </c>
      <c r="E511" s="24">
        <v>1978</v>
      </c>
      <c r="F511" s="24">
        <v>1978</v>
      </c>
      <c r="G511" s="26" t="s">
        <v>103</v>
      </c>
      <c r="H511" s="27">
        <v>2</v>
      </c>
      <c r="I511" s="28">
        <v>2</v>
      </c>
      <c r="J511" s="29">
        <v>543.5</v>
      </c>
      <c r="K511" s="29">
        <v>503.9</v>
      </c>
      <c r="L511" s="29">
        <v>0</v>
      </c>
      <c r="M511" s="28">
        <v>25</v>
      </c>
      <c r="N511" s="30">
        <f>'Приложение №2'!E511</f>
        <v>5748768.345</v>
      </c>
      <c r="O511" s="30">
        <v>0</v>
      </c>
      <c r="P511" s="30">
        <f t="shared" si="89"/>
        <v>5736834.345</v>
      </c>
      <c r="Q511" s="30">
        <v>0</v>
      </c>
      <c r="R511" s="30">
        <v>11934</v>
      </c>
      <c r="S511" s="30">
        <v>0</v>
      </c>
      <c r="T511" s="30">
        <v>0</v>
      </c>
      <c r="U511" s="30">
        <f t="shared" si="85"/>
        <v>11408.55</v>
      </c>
      <c r="V511" s="30">
        <f t="shared" si="86"/>
        <v>11408.55</v>
      </c>
      <c r="W511" s="85">
        <v>2018</v>
      </c>
    </row>
    <row r="512" spans="1:23" ht="18.75" customHeight="1">
      <c r="A512" s="24">
        <f t="shared" si="87"/>
        <v>144</v>
      </c>
      <c r="B512" s="24">
        <f t="shared" si="88"/>
        <v>50</v>
      </c>
      <c r="C512" s="25" t="s">
        <v>54</v>
      </c>
      <c r="D512" s="25" t="s">
        <v>66</v>
      </c>
      <c r="E512" s="24">
        <v>1974</v>
      </c>
      <c r="F512" s="24">
        <v>1974</v>
      </c>
      <c r="G512" s="26" t="s">
        <v>48</v>
      </c>
      <c r="H512" s="27">
        <v>4</v>
      </c>
      <c r="I512" s="28">
        <v>4</v>
      </c>
      <c r="J512" s="29">
        <v>2969.04</v>
      </c>
      <c r="K512" s="29">
        <v>2728.04</v>
      </c>
      <c r="L512" s="29">
        <v>0</v>
      </c>
      <c r="M512" s="28">
        <v>74</v>
      </c>
      <c r="N512" s="30">
        <f>'Приложение №2'!E512</f>
        <v>7915916.5567999985</v>
      </c>
      <c r="O512" s="30">
        <v>0</v>
      </c>
      <c r="P512" s="30">
        <f t="shared" si="89"/>
        <v>6927089.756799998</v>
      </c>
      <c r="Q512" s="30">
        <v>0</v>
      </c>
      <c r="R512" s="30">
        <v>206649.23</v>
      </c>
      <c r="S512" s="30">
        <v>782177.5699999998</v>
      </c>
      <c r="T512" s="30">
        <v>0</v>
      </c>
      <c r="U512" s="30">
        <f t="shared" si="85"/>
        <v>2901.686396387149</v>
      </c>
      <c r="V512" s="30">
        <f t="shared" si="86"/>
        <v>2901.686396387149</v>
      </c>
      <c r="W512" s="85">
        <v>2018</v>
      </c>
    </row>
    <row r="513" spans="1:23" ht="18.75" customHeight="1">
      <c r="A513" s="24">
        <f t="shared" si="87"/>
        <v>145</v>
      </c>
      <c r="B513" s="24">
        <f t="shared" si="88"/>
        <v>51</v>
      </c>
      <c r="C513" s="25" t="s">
        <v>54</v>
      </c>
      <c r="D513" s="25" t="s">
        <v>214</v>
      </c>
      <c r="E513" s="24">
        <v>1975</v>
      </c>
      <c r="F513" s="24">
        <v>1975</v>
      </c>
      <c r="G513" s="26" t="s">
        <v>59</v>
      </c>
      <c r="H513" s="27">
        <v>4</v>
      </c>
      <c r="I513" s="28">
        <v>4</v>
      </c>
      <c r="J513" s="29">
        <v>3899.5</v>
      </c>
      <c r="K513" s="29">
        <v>3416.4</v>
      </c>
      <c r="L513" s="29">
        <v>0</v>
      </c>
      <c r="M513" s="28">
        <v>110</v>
      </c>
      <c r="N513" s="30">
        <f>'Приложение №2'!E513</f>
        <v>2575586.8200000003</v>
      </c>
      <c r="O513" s="30">
        <v>0</v>
      </c>
      <c r="P513" s="30">
        <f t="shared" si="89"/>
        <v>1849260.1800000004</v>
      </c>
      <c r="Q513" s="30">
        <v>0</v>
      </c>
      <c r="R513" s="30">
        <v>262766.8</v>
      </c>
      <c r="S513" s="30">
        <v>463559.84</v>
      </c>
      <c r="T513" s="30">
        <v>0</v>
      </c>
      <c r="U513" s="30">
        <f t="shared" si="85"/>
        <v>753.8891289076221</v>
      </c>
      <c r="V513" s="30">
        <f t="shared" si="86"/>
        <v>753.8891289076221</v>
      </c>
      <c r="W513" s="85">
        <v>2018</v>
      </c>
    </row>
    <row r="514" spans="1:23" ht="18.75" customHeight="1">
      <c r="A514" s="24">
        <f t="shared" si="87"/>
        <v>146</v>
      </c>
      <c r="B514" s="24">
        <f t="shared" si="88"/>
        <v>52</v>
      </c>
      <c r="C514" s="25" t="s">
        <v>54</v>
      </c>
      <c r="D514" s="25" t="s">
        <v>215</v>
      </c>
      <c r="E514" s="24">
        <v>1969</v>
      </c>
      <c r="F514" s="24">
        <v>1969</v>
      </c>
      <c r="G514" s="26" t="s">
        <v>48</v>
      </c>
      <c r="H514" s="27">
        <v>5</v>
      </c>
      <c r="I514" s="28">
        <v>1</v>
      </c>
      <c r="J514" s="29">
        <v>1966.4</v>
      </c>
      <c r="K514" s="29">
        <v>1544.8</v>
      </c>
      <c r="L514" s="29">
        <v>0</v>
      </c>
      <c r="M514" s="28">
        <v>209</v>
      </c>
      <c r="N514" s="30">
        <f>'Приложение №2'!E514</f>
        <v>8973356.999999998</v>
      </c>
      <c r="O514" s="30">
        <v>0</v>
      </c>
      <c r="P514" s="30">
        <f t="shared" si="89"/>
        <v>0</v>
      </c>
      <c r="Q514" s="30">
        <v>0</v>
      </c>
      <c r="R514" s="30">
        <v>746931.88</v>
      </c>
      <c r="S514" s="30">
        <f>N514-R514</f>
        <v>8226425.119999998</v>
      </c>
      <c r="T514" s="30">
        <v>0</v>
      </c>
      <c r="U514" s="30">
        <f t="shared" si="85"/>
        <v>5808.749999999999</v>
      </c>
      <c r="V514" s="30">
        <f t="shared" si="86"/>
        <v>5808.749999999999</v>
      </c>
      <c r="W514" s="85">
        <v>2018</v>
      </c>
    </row>
    <row r="515" spans="1:23" ht="18.75" customHeight="1">
      <c r="A515" s="24">
        <f t="shared" si="87"/>
        <v>147</v>
      </c>
      <c r="B515" s="24">
        <f t="shared" si="88"/>
        <v>53</v>
      </c>
      <c r="C515" s="25" t="s">
        <v>54</v>
      </c>
      <c r="D515" s="25" t="s">
        <v>154</v>
      </c>
      <c r="E515" s="24">
        <v>1980</v>
      </c>
      <c r="F515" s="24">
        <v>1980</v>
      </c>
      <c r="G515" s="26" t="s">
        <v>103</v>
      </c>
      <c r="H515" s="27">
        <v>2</v>
      </c>
      <c r="I515" s="28">
        <v>2</v>
      </c>
      <c r="J515" s="29">
        <v>678.8</v>
      </c>
      <c r="K515" s="29">
        <v>637</v>
      </c>
      <c r="L515" s="29">
        <v>0</v>
      </c>
      <c r="M515" s="28">
        <v>29</v>
      </c>
      <c r="N515" s="30">
        <f>'Приложение №2'!E515</f>
        <v>330889.65</v>
      </c>
      <c r="O515" s="30">
        <v>0</v>
      </c>
      <c r="P515" s="30">
        <f t="shared" si="89"/>
        <v>316268.61000000004</v>
      </c>
      <c r="Q515" s="30">
        <v>0</v>
      </c>
      <c r="R515" s="30">
        <v>14621.04</v>
      </c>
      <c r="S515" s="30">
        <v>0</v>
      </c>
      <c r="T515" s="30">
        <v>0</v>
      </c>
      <c r="U515" s="30">
        <f t="shared" si="85"/>
        <v>519.45</v>
      </c>
      <c r="V515" s="30">
        <f t="shared" si="86"/>
        <v>519.45</v>
      </c>
      <c r="W515" s="85">
        <v>2018</v>
      </c>
    </row>
    <row r="516" spans="1:23" ht="18.75" customHeight="1">
      <c r="A516" s="24">
        <f t="shared" si="87"/>
        <v>148</v>
      </c>
      <c r="B516" s="24">
        <f t="shared" si="88"/>
        <v>54</v>
      </c>
      <c r="C516" s="25" t="s">
        <v>54</v>
      </c>
      <c r="D516" s="25" t="s">
        <v>67</v>
      </c>
      <c r="E516" s="24">
        <v>1990</v>
      </c>
      <c r="F516" s="24">
        <v>1990</v>
      </c>
      <c r="G516" s="26" t="s">
        <v>48</v>
      </c>
      <c r="H516" s="27">
        <v>4</v>
      </c>
      <c r="I516" s="28">
        <v>2</v>
      </c>
      <c r="J516" s="29">
        <v>2192.6</v>
      </c>
      <c r="K516" s="29">
        <v>1968.4</v>
      </c>
      <c r="L516" s="29">
        <v>0</v>
      </c>
      <c r="M516" s="28">
        <v>86</v>
      </c>
      <c r="N516" s="30">
        <f>'Приложение №2'!E516</f>
        <v>4012440.204</v>
      </c>
      <c r="O516" s="30">
        <v>0</v>
      </c>
      <c r="P516" s="30">
        <f t="shared" si="89"/>
        <v>3183433.374</v>
      </c>
      <c r="Q516" s="30">
        <v>0</v>
      </c>
      <c r="R516" s="30">
        <v>141008.42</v>
      </c>
      <c r="S516" s="30">
        <v>687998.4100000001</v>
      </c>
      <c r="T516" s="30">
        <v>0</v>
      </c>
      <c r="U516" s="30">
        <f t="shared" si="85"/>
        <v>2038.4272525909366</v>
      </c>
      <c r="V516" s="30">
        <f t="shared" si="86"/>
        <v>2038.4272525909366</v>
      </c>
      <c r="W516" s="85">
        <v>2018</v>
      </c>
    </row>
    <row r="517" spans="1:23" ht="18.75" customHeight="1">
      <c r="A517" s="24">
        <f t="shared" si="87"/>
        <v>149</v>
      </c>
      <c r="B517" s="24">
        <f t="shared" si="88"/>
        <v>55</v>
      </c>
      <c r="C517" s="25" t="s">
        <v>54</v>
      </c>
      <c r="D517" s="25" t="s">
        <v>68</v>
      </c>
      <c r="E517" s="24">
        <v>1974</v>
      </c>
      <c r="F517" s="24">
        <v>1974</v>
      </c>
      <c r="G517" s="26" t="s">
        <v>48</v>
      </c>
      <c r="H517" s="27">
        <v>5</v>
      </c>
      <c r="I517" s="28">
        <v>6</v>
      </c>
      <c r="J517" s="29">
        <v>3977</v>
      </c>
      <c r="K517" s="29">
        <v>3639.8</v>
      </c>
      <c r="L517" s="29">
        <v>0</v>
      </c>
      <c r="M517" s="28">
        <v>139</v>
      </c>
      <c r="N517" s="30">
        <f>'Приложение №2'!E517</f>
        <v>8179214.581923339</v>
      </c>
      <c r="O517" s="30">
        <v>0</v>
      </c>
      <c r="P517" s="30">
        <f t="shared" si="89"/>
        <v>5830832.791923339</v>
      </c>
      <c r="Q517" s="30">
        <v>0</v>
      </c>
      <c r="R517" s="30">
        <v>271192.58</v>
      </c>
      <c r="S517" s="30">
        <v>2077189.21</v>
      </c>
      <c r="T517" s="30">
        <v>0</v>
      </c>
      <c r="U517" s="30">
        <f t="shared" si="85"/>
        <v>2247.160443409896</v>
      </c>
      <c r="V517" s="30">
        <f t="shared" si="86"/>
        <v>2247.160443409896</v>
      </c>
      <c r="W517" s="85">
        <v>2018</v>
      </c>
    </row>
    <row r="518" spans="1:23" ht="18.75" customHeight="1">
      <c r="A518" s="24">
        <f t="shared" si="87"/>
        <v>150</v>
      </c>
      <c r="B518" s="24">
        <f t="shared" si="88"/>
        <v>56</v>
      </c>
      <c r="C518" s="25" t="s">
        <v>54</v>
      </c>
      <c r="D518" s="25" t="s">
        <v>69</v>
      </c>
      <c r="E518" s="24">
        <v>1971</v>
      </c>
      <c r="F518" s="24">
        <v>1971</v>
      </c>
      <c r="G518" s="26" t="s">
        <v>48</v>
      </c>
      <c r="H518" s="27">
        <v>5</v>
      </c>
      <c r="I518" s="28">
        <v>4</v>
      </c>
      <c r="J518" s="29">
        <v>2970.7</v>
      </c>
      <c r="K518" s="29">
        <v>2721.5</v>
      </c>
      <c r="L518" s="29">
        <v>0</v>
      </c>
      <c r="M518" s="28">
        <v>93</v>
      </c>
      <c r="N518" s="30">
        <f>'Приложение №2'!E518</f>
        <v>9263932.105</v>
      </c>
      <c r="O518" s="30">
        <v>0</v>
      </c>
      <c r="P518" s="30">
        <f t="shared" si="89"/>
        <v>6788926.255000001</v>
      </c>
      <c r="Q518" s="30">
        <v>0</v>
      </c>
      <c r="R518" s="30">
        <v>207329.66</v>
      </c>
      <c r="S518" s="30">
        <v>2267676.19</v>
      </c>
      <c r="T518" s="30">
        <v>0</v>
      </c>
      <c r="U518" s="30">
        <f t="shared" si="85"/>
        <v>3403.980196582767</v>
      </c>
      <c r="V518" s="30">
        <f t="shared" si="86"/>
        <v>3403.980196582767</v>
      </c>
      <c r="W518" s="85">
        <v>2018</v>
      </c>
    </row>
    <row r="519" spans="1:23" ht="18.75" customHeight="1">
      <c r="A519" s="24">
        <f t="shared" si="87"/>
        <v>151</v>
      </c>
      <c r="B519" s="24">
        <f t="shared" si="88"/>
        <v>57</v>
      </c>
      <c r="C519" s="25" t="s">
        <v>54</v>
      </c>
      <c r="D519" s="25" t="s">
        <v>70</v>
      </c>
      <c r="E519" s="24">
        <v>1973</v>
      </c>
      <c r="F519" s="24">
        <v>1973</v>
      </c>
      <c r="G519" s="26" t="s">
        <v>48</v>
      </c>
      <c r="H519" s="27">
        <v>4</v>
      </c>
      <c r="I519" s="28">
        <v>4</v>
      </c>
      <c r="J519" s="29">
        <v>2905.3</v>
      </c>
      <c r="K519" s="29">
        <v>2671.9</v>
      </c>
      <c r="L519" s="29">
        <v>0</v>
      </c>
      <c r="M519" s="28">
        <v>109</v>
      </c>
      <c r="N519" s="30">
        <f>'Приложение №2'!E519</f>
        <v>10866987.789</v>
      </c>
      <c r="O519" s="30">
        <v>0</v>
      </c>
      <c r="P519" s="30">
        <f t="shared" si="89"/>
        <v>7048977.729000001</v>
      </c>
      <c r="Q519" s="30">
        <v>0</v>
      </c>
      <c r="R519" s="30">
        <v>197855.35</v>
      </c>
      <c r="S519" s="30">
        <v>3620154.71</v>
      </c>
      <c r="T519" s="30">
        <v>0</v>
      </c>
      <c r="U519" s="30">
        <f t="shared" si="85"/>
        <v>4067.1386612522924</v>
      </c>
      <c r="V519" s="30">
        <f t="shared" si="86"/>
        <v>4067.1386612522924</v>
      </c>
      <c r="W519" s="85">
        <v>2018</v>
      </c>
    </row>
    <row r="520" spans="1:23" ht="18.75" customHeight="1">
      <c r="A520" s="24">
        <f t="shared" si="87"/>
        <v>152</v>
      </c>
      <c r="B520" s="24">
        <f t="shared" si="88"/>
        <v>58</v>
      </c>
      <c r="C520" s="25" t="s">
        <v>54</v>
      </c>
      <c r="D520" s="25" t="s">
        <v>301</v>
      </c>
      <c r="E520" s="24">
        <v>1987</v>
      </c>
      <c r="F520" s="24" t="s">
        <v>184</v>
      </c>
      <c r="G520" s="26" t="s">
        <v>59</v>
      </c>
      <c r="H520" s="27">
        <v>5</v>
      </c>
      <c r="I520" s="28">
        <v>6</v>
      </c>
      <c r="J520" s="29">
        <v>6859.9</v>
      </c>
      <c r="K520" s="29">
        <v>6218.4</v>
      </c>
      <c r="L520" s="29">
        <v>0</v>
      </c>
      <c r="M520" s="28">
        <v>283</v>
      </c>
      <c r="N520" s="30">
        <f>'Приложение №2'!E520</f>
        <v>4616378.832</v>
      </c>
      <c r="O520" s="30">
        <v>0</v>
      </c>
      <c r="P520" s="30">
        <f>N520-R520-S520-T520</f>
        <v>281365.4620000003</v>
      </c>
      <c r="Q520" s="30">
        <v>0</v>
      </c>
      <c r="R520" s="30">
        <v>1454806.83</v>
      </c>
      <c r="S520" s="30">
        <v>2744006.54</v>
      </c>
      <c r="T520" s="30">
        <v>136200</v>
      </c>
      <c r="U520" s="30">
        <f t="shared" si="85"/>
        <v>742.3740563489001</v>
      </c>
      <c r="V520" s="30">
        <f t="shared" si="86"/>
        <v>742.3740563489001</v>
      </c>
      <c r="W520" s="85">
        <v>2018</v>
      </c>
    </row>
    <row r="521" spans="1:23" ht="18.75" customHeight="1">
      <c r="A521" s="24">
        <f t="shared" si="87"/>
        <v>153</v>
      </c>
      <c r="B521" s="24">
        <f t="shared" si="88"/>
        <v>59</v>
      </c>
      <c r="C521" s="25" t="s">
        <v>54</v>
      </c>
      <c r="D521" s="25" t="s">
        <v>207</v>
      </c>
      <c r="E521" s="24">
        <v>1970</v>
      </c>
      <c r="F521" s="24">
        <v>1970</v>
      </c>
      <c r="G521" s="26" t="s">
        <v>48</v>
      </c>
      <c r="H521" s="27">
        <v>5</v>
      </c>
      <c r="I521" s="28">
        <v>4</v>
      </c>
      <c r="J521" s="29">
        <v>2723.9</v>
      </c>
      <c r="K521" s="29">
        <v>2479.4</v>
      </c>
      <c r="L521" s="29">
        <v>0</v>
      </c>
      <c r="M521" s="28">
        <v>128</v>
      </c>
      <c r="N521" s="30">
        <f>'Приложение №2'!E521</f>
        <v>11599436.356327184</v>
      </c>
      <c r="O521" s="30">
        <v>0</v>
      </c>
      <c r="P521" s="30">
        <f>N521-R521-S521</f>
        <v>4280804.186327183</v>
      </c>
      <c r="Q521" s="30">
        <v>0</v>
      </c>
      <c r="R521" s="30">
        <v>348506.3</v>
      </c>
      <c r="S521" s="30">
        <v>6970125.87</v>
      </c>
      <c r="T521" s="30">
        <v>0</v>
      </c>
      <c r="U521" s="30">
        <f t="shared" si="85"/>
        <v>4678.323931728314</v>
      </c>
      <c r="V521" s="30">
        <f t="shared" si="86"/>
        <v>4678.323931728314</v>
      </c>
      <c r="W521" s="85">
        <v>2018</v>
      </c>
    </row>
    <row r="522" spans="1:23" ht="18.75" customHeight="1">
      <c r="A522" s="24">
        <f t="shared" si="87"/>
        <v>154</v>
      </c>
      <c r="B522" s="24">
        <f t="shared" si="88"/>
        <v>60</v>
      </c>
      <c r="C522" s="25" t="s">
        <v>54</v>
      </c>
      <c r="D522" s="25" t="s">
        <v>216</v>
      </c>
      <c r="E522" s="24">
        <v>1972</v>
      </c>
      <c r="F522" s="24">
        <v>1972</v>
      </c>
      <c r="G522" s="26" t="s">
        <v>48</v>
      </c>
      <c r="H522" s="27">
        <v>4</v>
      </c>
      <c r="I522" s="28">
        <v>4</v>
      </c>
      <c r="J522" s="29">
        <v>3047.8</v>
      </c>
      <c r="K522" s="29">
        <v>2797.2</v>
      </c>
      <c r="L522" s="29">
        <v>0</v>
      </c>
      <c r="M522" s="28">
        <v>107</v>
      </c>
      <c r="N522" s="30">
        <f>'Приложение №2'!E522</f>
        <v>5860425.624</v>
      </c>
      <c r="O522" s="30">
        <v>0</v>
      </c>
      <c r="P522" s="30">
        <f t="shared" si="89"/>
        <v>1888574.864</v>
      </c>
      <c r="Q522" s="30">
        <v>0</v>
      </c>
      <c r="R522" s="30">
        <v>189135.76</v>
      </c>
      <c r="S522" s="30">
        <v>3782715</v>
      </c>
      <c r="T522" s="30">
        <v>0</v>
      </c>
      <c r="U522" s="30">
        <f t="shared" si="85"/>
        <v>2095.104255684256</v>
      </c>
      <c r="V522" s="30">
        <f t="shared" si="86"/>
        <v>2095.104255684256</v>
      </c>
      <c r="W522" s="85">
        <v>2018</v>
      </c>
    </row>
    <row r="523" spans="1:23" ht="18.75" customHeight="1">
      <c r="A523" s="24">
        <f t="shared" si="87"/>
        <v>155</v>
      </c>
      <c r="B523" s="24">
        <f t="shared" si="88"/>
        <v>61</v>
      </c>
      <c r="C523" s="25" t="s">
        <v>54</v>
      </c>
      <c r="D523" s="25" t="s">
        <v>217</v>
      </c>
      <c r="E523" s="24">
        <v>1974</v>
      </c>
      <c r="F523" s="24">
        <v>1974</v>
      </c>
      <c r="G523" s="26" t="s">
        <v>48</v>
      </c>
      <c r="H523" s="27">
        <v>4</v>
      </c>
      <c r="I523" s="28">
        <v>4</v>
      </c>
      <c r="J523" s="29">
        <v>2989.2</v>
      </c>
      <c r="K523" s="29">
        <v>2769.8</v>
      </c>
      <c r="L523" s="29">
        <v>0</v>
      </c>
      <c r="M523" s="28">
        <v>90</v>
      </c>
      <c r="N523" s="30">
        <f>'Приложение №2'!E523</f>
        <v>5766358.115999999</v>
      </c>
      <c r="O523" s="30">
        <v>0</v>
      </c>
      <c r="P523" s="30">
        <f t="shared" si="89"/>
        <v>1316802.1659999993</v>
      </c>
      <c r="Q523" s="30">
        <v>0</v>
      </c>
      <c r="R523" s="30">
        <v>211883.63</v>
      </c>
      <c r="S523" s="30">
        <v>4237672.32</v>
      </c>
      <c r="T523" s="30">
        <v>0</v>
      </c>
      <c r="U523" s="30">
        <f t="shared" si="85"/>
        <v>2081.868046790382</v>
      </c>
      <c r="V523" s="30">
        <f t="shared" si="86"/>
        <v>2081.868046790382</v>
      </c>
      <c r="W523" s="85">
        <v>2018</v>
      </c>
    </row>
    <row r="524" spans="1:23" ht="18.75" customHeight="1">
      <c r="A524" s="24">
        <f t="shared" si="87"/>
        <v>156</v>
      </c>
      <c r="B524" s="24">
        <f t="shared" si="88"/>
        <v>62</v>
      </c>
      <c r="C524" s="25" t="s">
        <v>54</v>
      </c>
      <c r="D524" s="25" t="s">
        <v>218</v>
      </c>
      <c r="E524" s="24">
        <v>1973</v>
      </c>
      <c r="F524" s="24">
        <v>1973</v>
      </c>
      <c r="G524" s="26" t="s">
        <v>59</v>
      </c>
      <c r="H524" s="27">
        <v>4</v>
      </c>
      <c r="I524" s="28">
        <v>4</v>
      </c>
      <c r="J524" s="29">
        <v>3935.6</v>
      </c>
      <c r="K524" s="29">
        <v>3447.4</v>
      </c>
      <c r="L524" s="29">
        <v>0</v>
      </c>
      <c r="M524" s="28">
        <v>162</v>
      </c>
      <c r="N524" s="30">
        <f>'Приложение №2'!E524</f>
        <v>7150107.708000001</v>
      </c>
      <c r="O524" s="30">
        <v>0</v>
      </c>
      <c r="P524" s="30">
        <f t="shared" si="89"/>
        <v>2389730.9680000013</v>
      </c>
      <c r="Q524" s="30">
        <v>0</v>
      </c>
      <c r="R524" s="30">
        <v>247272.97</v>
      </c>
      <c r="S524" s="30">
        <v>4513103.77</v>
      </c>
      <c r="T524" s="30">
        <v>0</v>
      </c>
      <c r="U524" s="30">
        <f t="shared" si="85"/>
        <v>2074.0580460637</v>
      </c>
      <c r="V524" s="30">
        <f t="shared" si="86"/>
        <v>2074.0580460637</v>
      </c>
      <c r="W524" s="85">
        <v>2018</v>
      </c>
    </row>
    <row r="525" spans="1:23" ht="18.75" customHeight="1">
      <c r="A525" s="24">
        <f t="shared" si="87"/>
        <v>157</v>
      </c>
      <c r="B525" s="24">
        <f t="shared" si="88"/>
        <v>63</v>
      </c>
      <c r="C525" s="25" t="s">
        <v>54</v>
      </c>
      <c r="D525" s="25" t="s">
        <v>219</v>
      </c>
      <c r="E525" s="24">
        <v>1994</v>
      </c>
      <c r="F525" s="24">
        <v>1994</v>
      </c>
      <c r="G525" s="26" t="s">
        <v>59</v>
      </c>
      <c r="H525" s="27">
        <v>9</v>
      </c>
      <c r="I525" s="28">
        <v>3</v>
      </c>
      <c r="J525" s="29">
        <v>8919.33</v>
      </c>
      <c r="K525" s="29">
        <v>6660.1</v>
      </c>
      <c r="L525" s="29">
        <v>0</v>
      </c>
      <c r="M525" s="28">
        <v>285</v>
      </c>
      <c r="N525" s="30">
        <f>'Приложение №2'!E525</f>
        <v>32553902.79</v>
      </c>
      <c r="O525" s="30">
        <v>0</v>
      </c>
      <c r="P525" s="30">
        <f t="shared" si="89"/>
        <v>22049399.13</v>
      </c>
      <c r="Q525" s="30">
        <v>0</v>
      </c>
      <c r="R525" s="30">
        <v>500214.46</v>
      </c>
      <c r="S525" s="30">
        <v>10004289.2</v>
      </c>
      <c r="T525" s="30">
        <v>0</v>
      </c>
      <c r="U525" s="30">
        <f t="shared" si="85"/>
        <v>4887.9</v>
      </c>
      <c r="V525" s="30">
        <f t="shared" si="86"/>
        <v>4887.9</v>
      </c>
      <c r="W525" s="85">
        <v>2018</v>
      </c>
    </row>
    <row r="526" spans="1:23" ht="18.75" customHeight="1">
      <c r="A526" s="24">
        <f t="shared" si="87"/>
        <v>158</v>
      </c>
      <c r="B526" s="24">
        <f t="shared" si="88"/>
        <v>64</v>
      </c>
      <c r="C526" s="25" t="s">
        <v>54</v>
      </c>
      <c r="D526" s="25" t="s">
        <v>387</v>
      </c>
      <c r="E526" s="24">
        <v>1984</v>
      </c>
      <c r="F526" s="24">
        <v>1984</v>
      </c>
      <c r="G526" s="26" t="s">
        <v>103</v>
      </c>
      <c r="H526" s="27">
        <v>2</v>
      </c>
      <c r="I526" s="28">
        <v>1</v>
      </c>
      <c r="J526" s="29">
        <v>512.2</v>
      </c>
      <c r="K526" s="29">
        <v>478.8</v>
      </c>
      <c r="L526" s="29">
        <v>0</v>
      </c>
      <c r="M526" s="28">
        <v>28</v>
      </c>
      <c r="N526" s="30">
        <f>'Приложение №2'!E526</f>
        <v>7176536.892</v>
      </c>
      <c r="O526" s="30">
        <v>0</v>
      </c>
      <c r="P526" s="30">
        <f t="shared" si="89"/>
        <v>7156768.782</v>
      </c>
      <c r="Q526" s="30">
        <v>0</v>
      </c>
      <c r="R526" s="30">
        <v>19768.11</v>
      </c>
      <c r="S526" s="30">
        <v>0</v>
      </c>
      <c r="T526" s="30">
        <v>0</v>
      </c>
      <c r="U526" s="30">
        <f t="shared" si="85"/>
        <v>14988.59</v>
      </c>
      <c r="V526" s="30">
        <f t="shared" si="86"/>
        <v>14988.59</v>
      </c>
      <c r="W526" s="85">
        <v>2018</v>
      </c>
    </row>
    <row r="527" spans="1:23" ht="18.75" customHeight="1">
      <c r="A527" s="24">
        <f t="shared" si="87"/>
        <v>159</v>
      </c>
      <c r="B527" s="24">
        <f t="shared" si="88"/>
        <v>65</v>
      </c>
      <c r="C527" s="25" t="s">
        <v>54</v>
      </c>
      <c r="D527" s="25" t="s">
        <v>388</v>
      </c>
      <c r="E527" s="24">
        <v>1984</v>
      </c>
      <c r="F527" s="24">
        <v>1984</v>
      </c>
      <c r="G527" s="26" t="s">
        <v>103</v>
      </c>
      <c r="H527" s="27">
        <v>1</v>
      </c>
      <c r="I527" s="28">
        <v>1</v>
      </c>
      <c r="J527" s="29">
        <v>237.8</v>
      </c>
      <c r="K527" s="29">
        <v>224.4</v>
      </c>
      <c r="L527" s="29">
        <v>0</v>
      </c>
      <c r="M527" s="28">
        <v>12</v>
      </c>
      <c r="N527" s="30">
        <f>'Приложение №2'!E527</f>
        <v>5203153.824</v>
      </c>
      <c r="O527" s="30">
        <v>0</v>
      </c>
      <c r="P527" s="30">
        <f t="shared" si="89"/>
        <v>5191577.724</v>
      </c>
      <c r="Q527" s="30">
        <v>0</v>
      </c>
      <c r="R527" s="30">
        <v>11576.1</v>
      </c>
      <c r="S527" s="30">
        <v>0</v>
      </c>
      <c r="T527" s="30">
        <v>0</v>
      </c>
      <c r="U527" s="30">
        <f aca="true" t="shared" si="90" ref="U527:U548">N527/(K527+L527)</f>
        <v>23186.96</v>
      </c>
      <c r="V527" s="30">
        <f aca="true" t="shared" si="91" ref="V527:V548">U527</f>
        <v>23186.96</v>
      </c>
      <c r="W527" s="85">
        <v>2018</v>
      </c>
    </row>
    <row r="528" spans="1:23" ht="18.75" customHeight="1">
      <c r="A528" s="24">
        <f t="shared" si="87"/>
        <v>160</v>
      </c>
      <c r="B528" s="24">
        <f t="shared" si="88"/>
        <v>66</v>
      </c>
      <c r="C528" s="25" t="s">
        <v>54</v>
      </c>
      <c r="D528" s="25" t="s">
        <v>71</v>
      </c>
      <c r="E528" s="24">
        <v>1974</v>
      </c>
      <c r="F528" s="24">
        <v>1974</v>
      </c>
      <c r="G528" s="26" t="s">
        <v>48</v>
      </c>
      <c r="H528" s="27">
        <v>4</v>
      </c>
      <c r="I528" s="28">
        <v>4</v>
      </c>
      <c r="J528" s="29">
        <v>3691.59</v>
      </c>
      <c r="K528" s="29">
        <v>3389.2</v>
      </c>
      <c r="L528" s="29">
        <v>0</v>
      </c>
      <c r="M528" s="28">
        <v>138</v>
      </c>
      <c r="N528" s="30">
        <f>'Приложение №2'!E528</f>
        <v>5936898.136</v>
      </c>
      <c r="O528" s="30">
        <v>0</v>
      </c>
      <c r="P528" s="30">
        <f t="shared" si="89"/>
        <v>4494862.566</v>
      </c>
      <c r="Q528" s="30">
        <v>0</v>
      </c>
      <c r="R528" s="30">
        <v>232411.57</v>
      </c>
      <c r="S528" s="30">
        <v>1209624</v>
      </c>
      <c r="T528" s="30">
        <v>0</v>
      </c>
      <c r="U528" s="30">
        <f t="shared" si="90"/>
        <v>1751.710768322908</v>
      </c>
      <c r="V528" s="30">
        <f t="shared" si="91"/>
        <v>1751.710768322908</v>
      </c>
      <c r="W528" s="85">
        <v>2018</v>
      </c>
    </row>
    <row r="529" spans="1:23" ht="18.75" customHeight="1">
      <c r="A529" s="24">
        <f aca="true" t="shared" si="92" ref="A529:A548">A528+1</f>
        <v>161</v>
      </c>
      <c r="B529" s="24">
        <f aca="true" t="shared" si="93" ref="B529:B548">B528+1</f>
        <v>67</v>
      </c>
      <c r="C529" s="25" t="s">
        <v>54</v>
      </c>
      <c r="D529" s="25" t="s">
        <v>220</v>
      </c>
      <c r="E529" s="24">
        <v>1964</v>
      </c>
      <c r="F529" s="24">
        <v>1964</v>
      </c>
      <c r="G529" s="26" t="s">
        <v>48</v>
      </c>
      <c r="H529" s="27">
        <v>4</v>
      </c>
      <c r="I529" s="28">
        <v>4</v>
      </c>
      <c r="J529" s="29">
        <v>2683.3</v>
      </c>
      <c r="K529" s="29">
        <v>2486.4</v>
      </c>
      <c r="L529" s="29">
        <v>0</v>
      </c>
      <c r="M529" s="28">
        <v>101</v>
      </c>
      <c r="N529" s="30">
        <f>'Приложение №2'!E529</f>
        <v>2791328.4239999996</v>
      </c>
      <c r="O529" s="30">
        <v>0</v>
      </c>
      <c r="P529" s="30">
        <f t="shared" si="89"/>
        <v>456201.0039999997</v>
      </c>
      <c r="Q529" s="30">
        <v>0</v>
      </c>
      <c r="R529" s="30">
        <v>225631.37</v>
      </c>
      <c r="S529" s="30">
        <v>2109496.05</v>
      </c>
      <c r="T529" s="30">
        <v>0</v>
      </c>
      <c r="U529" s="30">
        <f t="shared" si="90"/>
        <v>1122.6385231660229</v>
      </c>
      <c r="V529" s="30">
        <f t="shared" si="91"/>
        <v>1122.6385231660229</v>
      </c>
      <c r="W529" s="85">
        <v>2018</v>
      </c>
    </row>
    <row r="530" spans="1:23" ht="18.75" customHeight="1">
      <c r="A530" s="24">
        <f t="shared" si="92"/>
        <v>162</v>
      </c>
      <c r="B530" s="24">
        <f t="shared" si="93"/>
        <v>68</v>
      </c>
      <c r="C530" s="25" t="s">
        <v>54</v>
      </c>
      <c r="D530" s="25" t="s">
        <v>680</v>
      </c>
      <c r="E530" s="24">
        <v>1977</v>
      </c>
      <c r="F530" s="24">
        <v>1977</v>
      </c>
      <c r="G530" s="26" t="s">
        <v>48</v>
      </c>
      <c r="H530" s="27">
        <v>4</v>
      </c>
      <c r="I530" s="27">
        <v>3</v>
      </c>
      <c r="J530" s="30">
        <v>4282.03</v>
      </c>
      <c r="K530" s="30">
        <v>3616.33</v>
      </c>
      <c r="L530" s="30">
        <v>0</v>
      </c>
      <c r="M530" s="28">
        <v>288</v>
      </c>
      <c r="N530" s="30">
        <f>'Приложение №2'!E530</f>
        <v>3109055.25</v>
      </c>
      <c r="O530" s="29"/>
      <c r="P530" s="30">
        <v>3109055.24640135</v>
      </c>
      <c r="Q530" s="30">
        <v>0</v>
      </c>
      <c r="R530" s="30">
        <v>0</v>
      </c>
      <c r="S530" s="30">
        <v>0</v>
      </c>
      <c r="T530" s="30">
        <v>0</v>
      </c>
      <c r="U530" s="30">
        <f t="shared" si="90"/>
        <v>859.7266427566069</v>
      </c>
      <c r="V530" s="30">
        <f t="shared" si="91"/>
        <v>859.7266427566069</v>
      </c>
      <c r="W530" s="85">
        <v>2018</v>
      </c>
    </row>
    <row r="531" spans="1:23" ht="18.75" customHeight="1">
      <c r="A531" s="24">
        <f t="shared" si="92"/>
        <v>163</v>
      </c>
      <c r="B531" s="24">
        <f t="shared" si="93"/>
        <v>69</v>
      </c>
      <c r="C531" s="25" t="s">
        <v>54</v>
      </c>
      <c r="D531" s="25" t="s">
        <v>221</v>
      </c>
      <c r="E531" s="24">
        <v>1988</v>
      </c>
      <c r="F531" s="24">
        <v>1988</v>
      </c>
      <c r="G531" s="26" t="s">
        <v>48</v>
      </c>
      <c r="H531" s="27">
        <v>3</v>
      </c>
      <c r="I531" s="28">
        <v>3</v>
      </c>
      <c r="J531" s="29">
        <v>1440</v>
      </c>
      <c r="K531" s="29">
        <v>1357.8</v>
      </c>
      <c r="L531" s="29">
        <v>0</v>
      </c>
      <c r="M531" s="28">
        <v>54</v>
      </c>
      <c r="N531" s="30">
        <f>'Приложение №2'!E531</f>
        <v>1661994.504</v>
      </c>
      <c r="O531" s="30">
        <v>0</v>
      </c>
      <c r="P531" s="30">
        <f t="shared" si="89"/>
        <v>847830.4639999999</v>
      </c>
      <c r="Q531" s="30">
        <v>0</v>
      </c>
      <c r="R531" s="30">
        <v>85115.49</v>
      </c>
      <c r="S531" s="30">
        <v>729048.55</v>
      </c>
      <c r="T531" s="30">
        <v>0</v>
      </c>
      <c r="U531" s="30">
        <f t="shared" si="90"/>
        <v>1224.0348387096774</v>
      </c>
      <c r="V531" s="30">
        <f t="shared" si="91"/>
        <v>1224.0348387096774</v>
      </c>
      <c r="W531" s="85">
        <v>2018</v>
      </c>
    </row>
    <row r="532" spans="1:23" ht="18.75" customHeight="1">
      <c r="A532" s="24">
        <f t="shared" si="92"/>
        <v>164</v>
      </c>
      <c r="B532" s="24">
        <f t="shared" si="93"/>
        <v>70</v>
      </c>
      <c r="C532" s="25" t="s">
        <v>54</v>
      </c>
      <c r="D532" s="25" t="s">
        <v>389</v>
      </c>
      <c r="E532" s="24">
        <v>1989</v>
      </c>
      <c r="F532" s="24">
        <v>1989</v>
      </c>
      <c r="G532" s="26" t="s">
        <v>48</v>
      </c>
      <c r="H532" s="27">
        <v>3</v>
      </c>
      <c r="I532" s="28">
        <v>3</v>
      </c>
      <c r="J532" s="29">
        <v>1505.9</v>
      </c>
      <c r="K532" s="29">
        <v>1389.6</v>
      </c>
      <c r="L532" s="29">
        <v>0</v>
      </c>
      <c r="M532" s="28">
        <v>75</v>
      </c>
      <c r="N532" s="30">
        <f>'Приложение №2'!E532</f>
        <v>3342224.232</v>
      </c>
      <c r="O532" s="30">
        <v>0</v>
      </c>
      <c r="P532" s="30">
        <f t="shared" si="89"/>
        <v>2504434.392</v>
      </c>
      <c r="Q532" s="30">
        <v>0</v>
      </c>
      <c r="R532" s="30">
        <v>97943.35</v>
      </c>
      <c r="S532" s="30">
        <v>739846.49</v>
      </c>
      <c r="T532" s="30">
        <v>0</v>
      </c>
      <c r="U532" s="30">
        <f t="shared" si="90"/>
        <v>2405.17</v>
      </c>
      <c r="V532" s="30">
        <f t="shared" si="91"/>
        <v>2405.17</v>
      </c>
      <c r="W532" s="85">
        <v>2018</v>
      </c>
    </row>
    <row r="533" spans="1:23" ht="18.75" customHeight="1">
      <c r="A533" s="24">
        <f t="shared" si="92"/>
        <v>165</v>
      </c>
      <c r="B533" s="24">
        <f t="shared" si="93"/>
        <v>71</v>
      </c>
      <c r="C533" s="25" t="s">
        <v>54</v>
      </c>
      <c r="D533" s="25" t="s">
        <v>390</v>
      </c>
      <c r="E533" s="24">
        <v>1983</v>
      </c>
      <c r="F533" s="24">
        <v>1983</v>
      </c>
      <c r="G533" s="26" t="s">
        <v>103</v>
      </c>
      <c r="H533" s="27">
        <v>2</v>
      </c>
      <c r="I533" s="28">
        <v>2</v>
      </c>
      <c r="J533" s="29">
        <v>738.1</v>
      </c>
      <c r="K533" s="29">
        <v>652</v>
      </c>
      <c r="L533" s="29">
        <v>0</v>
      </c>
      <c r="M533" s="28">
        <v>40</v>
      </c>
      <c r="N533" s="30">
        <f>'Приложение №2'!E533</f>
        <v>10597608</v>
      </c>
      <c r="O533" s="30">
        <v>0</v>
      </c>
      <c r="P533" s="30">
        <f t="shared" si="89"/>
        <v>10150357.03</v>
      </c>
      <c r="Q533" s="30">
        <v>0</v>
      </c>
      <c r="R533" s="30">
        <v>40659.17</v>
      </c>
      <c r="S533" s="30">
        <v>406591.8</v>
      </c>
      <c r="T533" s="30">
        <v>0</v>
      </c>
      <c r="U533" s="30">
        <f t="shared" si="90"/>
        <v>16254</v>
      </c>
      <c r="V533" s="30">
        <f t="shared" si="91"/>
        <v>16254</v>
      </c>
      <c r="W533" s="85">
        <v>2018</v>
      </c>
    </row>
    <row r="534" spans="1:23" ht="18.75" customHeight="1">
      <c r="A534" s="24">
        <f t="shared" si="92"/>
        <v>166</v>
      </c>
      <c r="B534" s="24">
        <f t="shared" si="93"/>
        <v>72</v>
      </c>
      <c r="C534" s="25" t="s">
        <v>54</v>
      </c>
      <c r="D534" s="25" t="s">
        <v>300</v>
      </c>
      <c r="E534" s="24">
        <v>1982</v>
      </c>
      <c r="F534" s="24">
        <v>1982</v>
      </c>
      <c r="G534" s="26" t="s">
        <v>48</v>
      </c>
      <c r="H534" s="27">
        <v>2</v>
      </c>
      <c r="I534" s="28">
        <v>1</v>
      </c>
      <c r="J534" s="29">
        <v>761</v>
      </c>
      <c r="K534" s="29">
        <v>697.8</v>
      </c>
      <c r="L534" s="29">
        <v>0</v>
      </c>
      <c r="M534" s="28">
        <v>26</v>
      </c>
      <c r="N534" s="30">
        <f>'Приложение №2'!E534</f>
        <v>1161317.080119267</v>
      </c>
      <c r="O534" s="30">
        <v>0</v>
      </c>
      <c r="P534" s="30">
        <f t="shared" si="89"/>
        <v>0</v>
      </c>
      <c r="Q534" s="30">
        <v>0</v>
      </c>
      <c r="R534" s="30">
        <v>83819.74</v>
      </c>
      <c r="S534" s="30">
        <f>N534-R534</f>
        <v>1077497.340119267</v>
      </c>
      <c r="T534" s="30">
        <v>0</v>
      </c>
      <c r="U534" s="30">
        <f t="shared" si="90"/>
        <v>1664.2549156194714</v>
      </c>
      <c r="V534" s="30">
        <f t="shared" si="91"/>
        <v>1664.2549156194714</v>
      </c>
      <c r="W534" s="85">
        <v>2018</v>
      </c>
    </row>
    <row r="535" spans="1:23" ht="18.75" customHeight="1">
      <c r="A535" s="24">
        <f t="shared" si="92"/>
        <v>167</v>
      </c>
      <c r="B535" s="24">
        <f t="shared" si="93"/>
        <v>73</v>
      </c>
      <c r="C535" s="25" t="s">
        <v>54</v>
      </c>
      <c r="D535" s="25" t="s">
        <v>391</v>
      </c>
      <c r="E535" s="24">
        <v>1991</v>
      </c>
      <c r="F535" s="24">
        <v>1991</v>
      </c>
      <c r="G535" s="26" t="s">
        <v>103</v>
      </c>
      <c r="H535" s="27">
        <v>2</v>
      </c>
      <c r="I535" s="28">
        <v>2</v>
      </c>
      <c r="J535" s="29">
        <v>909.5</v>
      </c>
      <c r="K535" s="29">
        <v>827.1</v>
      </c>
      <c r="L535" s="29">
        <v>0</v>
      </c>
      <c r="M535" s="28">
        <v>29</v>
      </c>
      <c r="N535" s="30">
        <f>'Приложение №2'!E535</f>
        <v>13443683.4</v>
      </c>
      <c r="O535" s="30">
        <v>0</v>
      </c>
      <c r="P535" s="30">
        <f t="shared" si="89"/>
        <v>12862353.64</v>
      </c>
      <c r="Q535" s="30">
        <v>0</v>
      </c>
      <c r="R535" s="30">
        <v>52848.14</v>
      </c>
      <c r="S535" s="30">
        <v>528481.62</v>
      </c>
      <c r="T535" s="30">
        <v>0</v>
      </c>
      <c r="U535" s="30">
        <f t="shared" si="90"/>
        <v>16254</v>
      </c>
      <c r="V535" s="30">
        <f t="shared" si="91"/>
        <v>16254</v>
      </c>
      <c r="W535" s="85">
        <v>2018</v>
      </c>
    </row>
    <row r="536" spans="1:23" ht="18.75" customHeight="1">
      <c r="A536" s="24">
        <f t="shared" si="92"/>
        <v>168</v>
      </c>
      <c r="B536" s="24">
        <f t="shared" si="93"/>
        <v>74</v>
      </c>
      <c r="C536" s="25" t="s">
        <v>54</v>
      </c>
      <c r="D536" s="25" t="s">
        <v>72</v>
      </c>
      <c r="E536" s="24">
        <v>1974</v>
      </c>
      <c r="F536" s="24">
        <v>1974</v>
      </c>
      <c r="G536" s="26" t="s">
        <v>48</v>
      </c>
      <c r="H536" s="27">
        <v>5</v>
      </c>
      <c r="I536" s="28">
        <v>4</v>
      </c>
      <c r="J536" s="29">
        <v>3775.3</v>
      </c>
      <c r="K536" s="29">
        <v>3448.9</v>
      </c>
      <c r="L536" s="29">
        <v>0</v>
      </c>
      <c r="M536" s="28">
        <v>129</v>
      </c>
      <c r="N536" s="30">
        <f>'Приложение №2'!E536</f>
        <v>4049835.6917556</v>
      </c>
      <c r="O536" s="30">
        <v>0</v>
      </c>
      <c r="P536" s="30">
        <f t="shared" si="89"/>
        <v>2592720.1817556</v>
      </c>
      <c r="Q536" s="30">
        <v>0</v>
      </c>
      <c r="R536" s="30">
        <v>248170.13</v>
      </c>
      <c r="S536" s="30">
        <v>1208945.38</v>
      </c>
      <c r="T536" s="30">
        <v>0</v>
      </c>
      <c r="U536" s="30">
        <f t="shared" si="90"/>
        <v>1174.239813202934</v>
      </c>
      <c r="V536" s="30">
        <f t="shared" si="91"/>
        <v>1174.239813202934</v>
      </c>
      <c r="W536" s="85">
        <v>2018</v>
      </c>
    </row>
    <row r="537" spans="1:23" ht="18.75" customHeight="1">
      <c r="A537" s="24">
        <f t="shared" si="92"/>
        <v>169</v>
      </c>
      <c r="B537" s="24">
        <f t="shared" si="93"/>
        <v>75</v>
      </c>
      <c r="C537" s="25" t="s">
        <v>54</v>
      </c>
      <c r="D537" s="25" t="s">
        <v>392</v>
      </c>
      <c r="E537" s="24">
        <v>1980</v>
      </c>
      <c r="F537" s="24">
        <v>1980</v>
      </c>
      <c r="G537" s="26" t="s">
        <v>103</v>
      </c>
      <c r="H537" s="27">
        <v>2</v>
      </c>
      <c r="I537" s="28">
        <v>2</v>
      </c>
      <c r="J537" s="29">
        <v>1113.5</v>
      </c>
      <c r="K537" s="29">
        <v>958.9</v>
      </c>
      <c r="L537" s="29">
        <v>0</v>
      </c>
      <c r="M537" s="28">
        <v>50</v>
      </c>
      <c r="N537" s="30">
        <f>'Приложение №2'!E537</f>
        <v>498100.61</v>
      </c>
      <c r="O537" s="30">
        <v>0</v>
      </c>
      <c r="P537" s="30">
        <f t="shared" si="89"/>
        <v>476310.52999999997</v>
      </c>
      <c r="Q537" s="30">
        <v>0</v>
      </c>
      <c r="R537" s="30">
        <v>21790.08</v>
      </c>
      <c r="S537" s="30">
        <v>0</v>
      </c>
      <c r="T537" s="30">
        <v>0</v>
      </c>
      <c r="U537" s="30">
        <f t="shared" si="90"/>
        <v>519.450005214308</v>
      </c>
      <c r="V537" s="30">
        <f t="shared" si="91"/>
        <v>519.450005214308</v>
      </c>
      <c r="W537" s="85">
        <v>2018</v>
      </c>
    </row>
    <row r="538" spans="1:23" ht="18.75" customHeight="1">
      <c r="A538" s="24">
        <f t="shared" si="92"/>
        <v>170</v>
      </c>
      <c r="B538" s="24">
        <f t="shared" si="93"/>
        <v>76</v>
      </c>
      <c r="C538" s="25" t="s">
        <v>54</v>
      </c>
      <c r="D538" s="25" t="s">
        <v>157</v>
      </c>
      <c r="E538" s="24">
        <v>1980</v>
      </c>
      <c r="F538" s="24">
        <v>1980</v>
      </c>
      <c r="G538" s="26" t="s">
        <v>103</v>
      </c>
      <c r="H538" s="27">
        <v>2</v>
      </c>
      <c r="I538" s="28">
        <v>1</v>
      </c>
      <c r="J538" s="29">
        <v>1059.4</v>
      </c>
      <c r="K538" s="29">
        <v>988</v>
      </c>
      <c r="L538" s="29">
        <v>0</v>
      </c>
      <c r="M538" s="28">
        <v>61</v>
      </c>
      <c r="N538" s="30">
        <f>'Приложение №2'!E538</f>
        <v>513216.6</v>
      </c>
      <c r="O538" s="30">
        <v>0</v>
      </c>
      <c r="P538" s="30">
        <f t="shared" si="89"/>
        <v>491722.44</v>
      </c>
      <c r="Q538" s="30">
        <v>0</v>
      </c>
      <c r="R538" s="30">
        <v>21494.16</v>
      </c>
      <c r="S538" s="30">
        <v>0</v>
      </c>
      <c r="T538" s="30">
        <v>0</v>
      </c>
      <c r="U538" s="30">
        <f t="shared" si="90"/>
        <v>519.4499999999999</v>
      </c>
      <c r="V538" s="30">
        <f t="shared" si="91"/>
        <v>519.4499999999999</v>
      </c>
      <c r="W538" s="85">
        <v>2018</v>
      </c>
    </row>
    <row r="539" spans="1:23" ht="18.75" customHeight="1">
      <c r="A539" s="24">
        <f t="shared" si="92"/>
        <v>171</v>
      </c>
      <c r="B539" s="24">
        <f t="shared" si="93"/>
        <v>77</v>
      </c>
      <c r="C539" s="25" t="s">
        <v>54</v>
      </c>
      <c r="D539" s="25" t="s">
        <v>158</v>
      </c>
      <c r="E539" s="24">
        <v>1972</v>
      </c>
      <c r="F539" s="24">
        <v>1972</v>
      </c>
      <c r="G539" s="26" t="s">
        <v>103</v>
      </c>
      <c r="H539" s="27">
        <v>2</v>
      </c>
      <c r="I539" s="28">
        <v>1</v>
      </c>
      <c r="J539" s="29">
        <v>881.6</v>
      </c>
      <c r="K539" s="29">
        <v>615.2</v>
      </c>
      <c r="L539" s="29">
        <v>0</v>
      </c>
      <c r="M539" s="28">
        <v>52</v>
      </c>
      <c r="N539" s="30">
        <f>'Приложение №2'!E539</f>
        <v>319565.64</v>
      </c>
      <c r="O539" s="30">
        <v>0</v>
      </c>
      <c r="P539" s="30">
        <f t="shared" si="89"/>
        <v>306981.48000000004</v>
      </c>
      <c r="Q539" s="30">
        <v>0</v>
      </c>
      <c r="R539" s="30">
        <v>12584.16</v>
      </c>
      <c r="S539" s="30">
        <v>0</v>
      </c>
      <c r="T539" s="30">
        <v>0</v>
      </c>
      <c r="U539" s="30">
        <f t="shared" si="90"/>
        <v>519.4499999999999</v>
      </c>
      <c r="V539" s="30">
        <f t="shared" si="91"/>
        <v>519.4499999999999</v>
      </c>
      <c r="W539" s="85">
        <v>2018</v>
      </c>
    </row>
    <row r="540" spans="1:23" ht="18.75" customHeight="1">
      <c r="A540" s="24">
        <f t="shared" si="92"/>
        <v>172</v>
      </c>
      <c r="B540" s="24">
        <f t="shared" si="93"/>
        <v>78</v>
      </c>
      <c r="C540" s="25" t="s">
        <v>54</v>
      </c>
      <c r="D540" s="25" t="s">
        <v>73</v>
      </c>
      <c r="E540" s="24">
        <v>1974</v>
      </c>
      <c r="F540" s="24">
        <v>1974</v>
      </c>
      <c r="G540" s="26" t="s">
        <v>48</v>
      </c>
      <c r="H540" s="27">
        <v>4</v>
      </c>
      <c r="I540" s="28">
        <v>4</v>
      </c>
      <c r="J540" s="29">
        <v>2630.5</v>
      </c>
      <c r="K540" s="29">
        <v>2407.5</v>
      </c>
      <c r="L540" s="29">
        <v>0</v>
      </c>
      <c r="M540" s="28">
        <v>122</v>
      </c>
      <c r="N540" s="30">
        <f>'Приложение №2'!E540</f>
        <v>4863725.0515626</v>
      </c>
      <c r="O540" s="30">
        <v>0</v>
      </c>
      <c r="P540" s="30">
        <f t="shared" si="89"/>
        <v>2663549.0615626</v>
      </c>
      <c r="Q540" s="30">
        <v>0</v>
      </c>
      <c r="R540" s="30">
        <v>194269.38</v>
      </c>
      <c r="S540" s="30">
        <v>2005906.6099999999</v>
      </c>
      <c r="T540" s="30">
        <v>0</v>
      </c>
      <c r="U540" s="30">
        <f t="shared" si="90"/>
        <v>2020.2388583852958</v>
      </c>
      <c r="V540" s="30">
        <f t="shared" si="91"/>
        <v>2020.2388583852958</v>
      </c>
      <c r="W540" s="85">
        <v>2018</v>
      </c>
    </row>
    <row r="541" spans="1:23" ht="18.75" customHeight="1">
      <c r="A541" s="24">
        <f t="shared" si="92"/>
        <v>173</v>
      </c>
      <c r="B541" s="24">
        <f t="shared" si="93"/>
        <v>79</v>
      </c>
      <c r="C541" s="25" t="s">
        <v>54</v>
      </c>
      <c r="D541" s="25" t="s">
        <v>222</v>
      </c>
      <c r="E541" s="24">
        <v>1977</v>
      </c>
      <c r="F541" s="24">
        <v>1977</v>
      </c>
      <c r="G541" s="26" t="s">
        <v>59</v>
      </c>
      <c r="H541" s="27">
        <v>4</v>
      </c>
      <c r="I541" s="28">
        <v>4</v>
      </c>
      <c r="J541" s="29">
        <v>3906</v>
      </c>
      <c r="K541" s="29">
        <v>3430</v>
      </c>
      <c r="L541" s="29">
        <v>0</v>
      </c>
      <c r="M541" s="28">
        <v>129</v>
      </c>
      <c r="N541" s="30">
        <f>'Приложение №2'!E541</f>
        <v>780330.2402115</v>
      </c>
      <c r="O541" s="30">
        <v>0</v>
      </c>
      <c r="P541" s="30">
        <f t="shared" si="89"/>
        <v>0</v>
      </c>
      <c r="Q541" s="30">
        <v>0</v>
      </c>
      <c r="R541" s="30">
        <v>258367.41</v>
      </c>
      <c r="S541" s="30">
        <f>N541-R541</f>
        <v>521962.83021149994</v>
      </c>
      <c r="T541" s="30">
        <v>0</v>
      </c>
      <c r="U541" s="30">
        <f t="shared" si="90"/>
        <v>227.5015277584548</v>
      </c>
      <c r="V541" s="30">
        <f t="shared" si="91"/>
        <v>227.5015277584548</v>
      </c>
      <c r="W541" s="85">
        <v>2018</v>
      </c>
    </row>
    <row r="542" spans="1:23" ht="18.75" customHeight="1">
      <c r="A542" s="24">
        <f t="shared" si="92"/>
        <v>174</v>
      </c>
      <c r="B542" s="24">
        <f t="shared" si="93"/>
        <v>80</v>
      </c>
      <c r="C542" s="25" t="s">
        <v>54</v>
      </c>
      <c r="D542" s="25" t="s">
        <v>74</v>
      </c>
      <c r="E542" s="24">
        <v>1968</v>
      </c>
      <c r="F542" s="24">
        <v>1968</v>
      </c>
      <c r="G542" s="26" t="s">
        <v>48</v>
      </c>
      <c r="H542" s="27">
        <v>5</v>
      </c>
      <c r="I542" s="28">
        <v>5</v>
      </c>
      <c r="J542" s="29">
        <v>2769.2</v>
      </c>
      <c r="K542" s="29">
        <v>2524.8</v>
      </c>
      <c r="L542" s="29">
        <v>0</v>
      </c>
      <c r="M542" s="28">
        <v>128</v>
      </c>
      <c r="N542" s="30">
        <f>'Приложение №2'!E542</f>
        <v>7934772.776</v>
      </c>
      <c r="O542" s="30">
        <v>0</v>
      </c>
      <c r="P542" s="30">
        <f t="shared" si="89"/>
        <v>6498047.386</v>
      </c>
      <c r="Q542" s="30">
        <v>0</v>
      </c>
      <c r="R542" s="30">
        <v>215901.93</v>
      </c>
      <c r="S542" s="30">
        <v>1220823.46</v>
      </c>
      <c r="T542" s="30">
        <v>0</v>
      </c>
      <c r="U542" s="30">
        <f t="shared" si="90"/>
        <v>3142.7331970849173</v>
      </c>
      <c r="V542" s="30">
        <f t="shared" si="91"/>
        <v>3142.7331970849173</v>
      </c>
      <c r="W542" s="85">
        <v>2018</v>
      </c>
    </row>
    <row r="543" spans="1:23" ht="18.75" customHeight="1">
      <c r="A543" s="24">
        <f t="shared" si="92"/>
        <v>175</v>
      </c>
      <c r="B543" s="24">
        <f t="shared" si="93"/>
        <v>81</v>
      </c>
      <c r="C543" s="25" t="s">
        <v>54</v>
      </c>
      <c r="D543" s="25" t="s">
        <v>393</v>
      </c>
      <c r="E543" s="24">
        <v>1990</v>
      </c>
      <c r="F543" s="24">
        <v>1990</v>
      </c>
      <c r="G543" s="26" t="s">
        <v>103</v>
      </c>
      <c r="H543" s="27">
        <v>2</v>
      </c>
      <c r="I543" s="28">
        <v>3</v>
      </c>
      <c r="J543" s="29">
        <v>620.5</v>
      </c>
      <c r="K543" s="29">
        <v>501.4</v>
      </c>
      <c r="L543" s="29">
        <v>0</v>
      </c>
      <c r="M543" s="28">
        <v>32</v>
      </c>
      <c r="N543" s="30">
        <f>'Приложение №2'!E543</f>
        <v>8149755.599999999</v>
      </c>
      <c r="O543" s="30">
        <v>0</v>
      </c>
      <c r="P543" s="30">
        <f t="shared" si="89"/>
        <v>7827868.869999999</v>
      </c>
      <c r="Q543" s="30">
        <v>0</v>
      </c>
      <c r="R543" s="30">
        <v>29262.42</v>
      </c>
      <c r="S543" s="30">
        <v>292624.31</v>
      </c>
      <c r="T543" s="30">
        <v>0</v>
      </c>
      <c r="U543" s="30">
        <f t="shared" si="90"/>
        <v>16253.999999999998</v>
      </c>
      <c r="V543" s="30">
        <f t="shared" si="91"/>
        <v>16253.999999999998</v>
      </c>
      <c r="W543" s="85">
        <v>2018</v>
      </c>
    </row>
    <row r="544" spans="1:23" ht="18.75" customHeight="1">
      <c r="A544" s="24">
        <f t="shared" si="92"/>
        <v>176</v>
      </c>
      <c r="B544" s="24">
        <f t="shared" si="93"/>
        <v>82</v>
      </c>
      <c r="C544" s="25" t="s">
        <v>54</v>
      </c>
      <c r="D544" s="25" t="s">
        <v>394</v>
      </c>
      <c r="E544" s="24">
        <v>1986</v>
      </c>
      <c r="F544" s="24">
        <v>1986</v>
      </c>
      <c r="G544" s="26" t="s">
        <v>103</v>
      </c>
      <c r="H544" s="27">
        <v>2</v>
      </c>
      <c r="I544" s="28">
        <v>3</v>
      </c>
      <c r="J544" s="29">
        <v>617.8</v>
      </c>
      <c r="K544" s="29">
        <v>503</v>
      </c>
      <c r="L544" s="29">
        <v>0</v>
      </c>
      <c r="M544" s="28">
        <v>37</v>
      </c>
      <c r="N544" s="30">
        <f>'Приложение №2'!E544</f>
        <v>8175762</v>
      </c>
      <c r="O544" s="30">
        <v>0</v>
      </c>
      <c r="P544" s="30">
        <f t="shared" si="89"/>
        <v>7797284.7700000005</v>
      </c>
      <c r="Q544" s="30">
        <v>0</v>
      </c>
      <c r="R544" s="30">
        <v>34407.02</v>
      </c>
      <c r="S544" s="30">
        <v>344070.21</v>
      </c>
      <c r="T544" s="30">
        <v>0</v>
      </c>
      <c r="U544" s="30">
        <f t="shared" si="90"/>
        <v>16254</v>
      </c>
      <c r="V544" s="30">
        <f t="shared" si="91"/>
        <v>16254</v>
      </c>
      <c r="W544" s="85">
        <v>2018</v>
      </c>
    </row>
    <row r="545" spans="1:23" ht="18.75" customHeight="1">
      <c r="A545" s="24">
        <f t="shared" si="92"/>
        <v>177</v>
      </c>
      <c r="B545" s="24">
        <f t="shared" si="93"/>
        <v>83</v>
      </c>
      <c r="C545" s="25" t="s">
        <v>54</v>
      </c>
      <c r="D545" s="25" t="s">
        <v>75</v>
      </c>
      <c r="E545" s="24">
        <v>1973</v>
      </c>
      <c r="F545" s="24">
        <v>1973</v>
      </c>
      <c r="G545" s="26" t="s">
        <v>48</v>
      </c>
      <c r="H545" s="27">
        <v>4</v>
      </c>
      <c r="I545" s="28">
        <v>4</v>
      </c>
      <c r="J545" s="29">
        <v>2965.1</v>
      </c>
      <c r="K545" s="29">
        <v>2722.2</v>
      </c>
      <c r="L545" s="29">
        <v>0</v>
      </c>
      <c r="M545" s="28">
        <v>112</v>
      </c>
      <c r="N545" s="30">
        <f>'Приложение №2'!E545</f>
        <v>6300015.606000001</v>
      </c>
      <c r="O545" s="30">
        <v>0</v>
      </c>
      <c r="P545" s="30">
        <f t="shared" si="89"/>
        <v>5143442.396</v>
      </c>
      <c r="Q545" s="30">
        <v>0</v>
      </c>
      <c r="R545" s="30">
        <v>198943.65</v>
      </c>
      <c r="S545" s="30">
        <v>957629.56</v>
      </c>
      <c r="T545" s="30">
        <v>0</v>
      </c>
      <c r="U545" s="30">
        <f t="shared" si="90"/>
        <v>2314.3103394313425</v>
      </c>
      <c r="V545" s="30">
        <f t="shared" si="91"/>
        <v>2314.3103394313425</v>
      </c>
      <c r="W545" s="85">
        <v>2018</v>
      </c>
    </row>
    <row r="546" spans="1:23" ht="18.75" customHeight="1">
      <c r="A546" s="24">
        <f t="shared" si="92"/>
        <v>178</v>
      </c>
      <c r="B546" s="24">
        <f t="shared" si="93"/>
        <v>84</v>
      </c>
      <c r="C546" s="25" t="s">
        <v>54</v>
      </c>
      <c r="D546" s="25" t="s">
        <v>159</v>
      </c>
      <c r="E546" s="24">
        <v>1968</v>
      </c>
      <c r="F546" s="24">
        <v>2016</v>
      </c>
      <c r="G546" s="26" t="s">
        <v>103</v>
      </c>
      <c r="H546" s="27">
        <v>2</v>
      </c>
      <c r="I546" s="28">
        <v>2</v>
      </c>
      <c r="J546" s="29">
        <v>561.3</v>
      </c>
      <c r="K546" s="29">
        <v>515.6</v>
      </c>
      <c r="L546" s="29">
        <v>0</v>
      </c>
      <c r="M546" s="28">
        <v>56</v>
      </c>
      <c r="N546" s="30">
        <f>'Приложение №2'!E546</f>
        <v>162836.79200000002</v>
      </c>
      <c r="O546" s="30">
        <v>0</v>
      </c>
      <c r="P546" s="30">
        <f t="shared" si="89"/>
        <v>151708.472</v>
      </c>
      <c r="Q546" s="30">
        <v>0</v>
      </c>
      <c r="R546" s="30">
        <v>11128.32</v>
      </c>
      <c r="S546" s="30">
        <v>0</v>
      </c>
      <c r="T546" s="30">
        <v>0</v>
      </c>
      <c r="U546" s="30">
        <f t="shared" si="90"/>
        <v>315.82</v>
      </c>
      <c r="V546" s="30">
        <f t="shared" si="91"/>
        <v>315.82</v>
      </c>
      <c r="W546" s="85">
        <v>2018</v>
      </c>
    </row>
    <row r="547" spans="1:23" ht="18.75" customHeight="1">
      <c r="A547" s="24">
        <f t="shared" si="92"/>
        <v>179</v>
      </c>
      <c r="B547" s="24">
        <f t="shared" si="93"/>
        <v>85</v>
      </c>
      <c r="C547" s="25" t="s">
        <v>54</v>
      </c>
      <c r="D547" s="25" t="s">
        <v>223</v>
      </c>
      <c r="E547" s="24">
        <v>1973</v>
      </c>
      <c r="F547" s="24">
        <v>1973</v>
      </c>
      <c r="G547" s="26" t="s">
        <v>48</v>
      </c>
      <c r="H547" s="27">
        <v>5</v>
      </c>
      <c r="I547" s="28">
        <v>8</v>
      </c>
      <c r="J547" s="29">
        <v>6624.9</v>
      </c>
      <c r="K547" s="29">
        <v>6068.1</v>
      </c>
      <c r="L547" s="29">
        <v>0</v>
      </c>
      <c r="M547" s="28">
        <v>272</v>
      </c>
      <c r="N547" s="30">
        <f>'Приложение №2'!E547</f>
        <v>26886728.67</v>
      </c>
      <c r="O547" s="30">
        <v>0</v>
      </c>
      <c r="P547" s="30">
        <f t="shared" si="89"/>
        <v>16829313.490000002</v>
      </c>
      <c r="Q547" s="30">
        <v>0</v>
      </c>
      <c r="R547" s="30">
        <v>478924.54</v>
      </c>
      <c r="S547" s="30">
        <v>9578490.64</v>
      </c>
      <c r="T547" s="30">
        <v>0</v>
      </c>
      <c r="U547" s="30">
        <f t="shared" si="90"/>
        <v>4430.831507391111</v>
      </c>
      <c r="V547" s="30">
        <f t="shared" si="91"/>
        <v>4430.831507391111</v>
      </c>
      <c r="W547" s="85">
        <v>2018</v>
      </c>
    </row>
    <row r="548" spans="1:23" ht="18.75" customHeight="1">
      <c r="A548" s="24">
        <f t="shared" si="92"/>
        <v>180</v>
      </c>
      <c r="B548" s="24">
        <f t="shared" si="93"/>
        <v>86</v>
      </c>
      <c r="C548" s="25" t="s">
        <v>54</v>
      </c>
      <c r="D548" s="25" t="s">
        <v>224</v>
      </c>
      <c r="E548" s="24">
        <v>1973</v>
      </c>
      <c r="F548" s="24">
        <v>1973</v>
      </c>
      <c r="G548" s="26" t="s">
        <v>59</v>
      </c>
      <c r="H548" s="27">
        <v>4</v>
      </c>
      <c r="I548" s="28">
        <v>4</v>
      </c>
      <c r="J548" s="29">
        <v>3892.1</v>
      </c>
      <c r="K548" s="29">
        <v>3391.8</v>
      </c>
      <c r="L548" s="29">
        <v>0</v>
      </c>
      <c r="M548" s="28">
        <v>148</v>
      </c>
      <c r="N548" s="30">
        <f>'Приложение №2'!E548</f>
        <v>26271055.602</v>
      </c>
      <c r="O548" s="30">
        <v>0</v>
      </c>
      <c r="P548" s="30">
        <f t="shared" si="89"/>
        <v>20633784.512000002</v>
      </c>
      <c r="Q548" s="30">
        <v>0</v>
      </c>
      <c r="R548" s="30">
        <v>268441.48</v>
      </c>
      <c r="S548" s="30">
        <v>5368829.61</v>
      </c>
      <c r="T548" s="30">
        <v>0</v>
      </c>
      <c r="U548" s="30">
        <f t="shared" si="90"/>
        <v>7745.461289580754</v>
      </c>
      <c r="V548" s="30">
        <f t="shared" si="91"/>
        <v>7745.461289580754</v>
      </c>
      <c r="W548" s="85">
        <v>2018</v>
      </c>
    </row>
    <row r="549" spans="1:23" ht="18.75" customHeight="1">
      <c r="A549" s="106"/>
      <c r="B549" s="122" t="s">
        <v>52</v>
      </c>
      <c r="C549" s="122"/>
      <c r="D549" s="122"/>
      <c r="E549" s="106"/>
      <c r="F549" s="106"/>
      <c r="G549" s="106"/>
      <c r="H549" s="106"/>
      <c r="I549" s="31">
        <f aca="true" t="shared" si="94" ref="I549:T549">SUM(I463:I548)</f>
        <v>240</v>
      </c>
      <c r="J549" s="32">
        <f t="shared" si="94"/>
        <v>182015.77999999997</v>
      </c>
      <c r="K549" s="32">
        <f t="shared" si="94"/>
        <v>160824.22999999998</v>
      </c>
      <c r="L549" s="32">
        <f t="shared" si="94"/>
        <v>0</v>
      </c>
      <c r="M549" s="31">
        <f t="shared" si="94"/>
        <v>7719</v>
      </c>
      <c r="N549" s="33">
        <f t="shared" si="94"/>
        <v>593473573.0532035</v>
      </c>
      <c r="O549" s="33">
        <f t="shared" si="94"/>
        <v>0</v>
      </c>
      <c r="P549" s="33">
        <f t="shared" si="94"/>
        <v>445022539.01404935</v>
      </c>
      <c r="Q549" s="33">
        <f t="shared" si="94"/>
        <v>0</v>
      </c>
      <c r="R549" s="33">
        <f t="shared" si="94"/>
        <v>12719417.080000004</v>
      </c>
      <c r="S549" s="33">
        <f t="shared" si="94"/>
        <v>135595416.9555554</v>
      </c>
      <c r="T549" s="33">
        <f t="shared" si="94"/>
        <v>136200</v>
      </c>
      <c r="U549" s="33"/>
      <c r="V549" s="33"/>
      <c r="W549" s="86"/>
    </row>
    <row r="550" spans="1:23" ht="18.75" customHeight="1">
      <c r="A550" s="106"/>
      <c r="B550" s="122" t="s">
        <v>76</v>
      </c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3"/>
    </row>
    <row r="551" spans="1:23" ht="18.75" customHeight="1">
      <c r="A551" s="24">
        <f>A548+1</f>
        <v>181</v>
      </c>
      <c r="B551" s="24">
        <v>1</v>
      </c>
      <c r="C551" s="25" t="s">
        <v>77</v>
      </c>
      <c r="D551" s="25" t="s">
        <v>395</v>
      </c>
      <c r="E551" s="24">
        <v>1997</v>
      </c>
      <c r="F551" s="24">
        <v>1997</v>
      </c>
      <c r="G551" s="26" t="s">
        <v>103</v>
      </c>
      <c r="H551" s="27">
        <v>2</v>
      </c>
      <c r="I551" s="28">
        <v>2</v>
      </c>
      <c r="J551" s="29">
        <v>1571.8</v>
      </c>
      <c r="K551" s="29">
        <v>1370.3</v>
      </c>
      <c r="L551" s="29">
        <v>0</v>
      </c>
      <c r="M551" s="28">
        <v>70</v>
      </c>
      <c r="N551" s="30">
        <f>'Приложение №2'!E551</f>
        <v>5644854.9290000005</v>
      </c>
      <c r="O551" s="30">
        <v>0</v>
      </c>
      <c r="P551" s="30">
        <f aca="true" t="shared" si="95" ref="P551:P559">N551-R551-S551</f>
        <v>4679464.569000001</v>
      </c>
      <c r="Q551" s="30">
        <v>0</v>
      </c>
      <c r="R551" s="30">
        <v>87762.76</v>
      </c>
      <c r="S551" s="30">
        <v>877627.6</v>
      </c>
      <c r="T551" s="30">
        <v>0</v>
      </c>
      <c r="U551" s="30">
        <f aca="true" t="shared" si="96" ref="U551:U559">N551/(K551+L551)</f>
        <v>4119.43</v>
      </c>
      <c r="V551" s="30">
        <f aca="true" t="shared" si="97" ref="V551:V559">U551</f>
        <v>4119.43</v>
      </c>
      <c r="W551" s="85">
        <v>2018</v>
      </c>
    </row>
    <row r="552" spans="1:23" ht="18.75" customHeight="1">
      <c r="A552" s="24">
        <f>A551+1</f>
        <v>182</v>
      </c>
      <c r="B552" s="24">
        <v>2</v>
      </c>
      <c r="C552" s="25" t="s">
        <v>77</v>
      </c>
      <c r="D552" s="25" t="s">
        <v>225</v>
      </c>
      <c r="E552" s="24">
        <v>1974</v>
      </c>
      <c r="F552" s="24">
        <v>1974</v>
      </c>
      <c r="G552" s="26" t="s">
        <v>48</v>
      </c>
      <c r="H552" s="27">
        <v>4</v>
      </c>
      <c r="I552" s="28">
        <v>4</v>
      </c>
      <c r="J552" s="29">
        <v>2196.2</v>
      </c>
      <c r="K552" s="29">
        <v>2026.5</v>
      </c>
      <c r="L552" s="29">
        <v>0</v>
      </c>
      <c r="M552" s="28">
        <v>91</v>
      </c>
      <c r="N552" s="30">
        <f>'Приложение №2'!E552</f>
        <v>7544780.1247887015</v>
      </c>
      <c r="O552" s="30">
        <v>0</v>
      </c>
      <c r="P552" s="30">
        <f t="shared" si="95"/>
        <v>4836097.024788702</v>
      </c>
      <c r="Q552" s="30">
        <v>0</v>
      </c>
      <c r="R552" s="30">
        <v>162581.95</v>
      </c>
      <c r="S552" s="30">
        <v>2546101.15</v>
      </c>
      <c r="T552" s="30">
        <v>0</v>
      </c>
      <c r="U552" s="30">
        <f t="shared" si="96"/>
        <v>3723.059523705256</v>
      </c>
      <c r="V552" s="30">
        <f t="shared" si="97"/>
        <v>3723.059523705256</v>
      </c>
      <c r="W552" s="85">
        <v>2018</v>
      </c>
    </row>
    <row r="553" spans="1:23" ht="18.75" customHeight="1">
      <c r="A553" s="24">
        <f aca="true" t="shared" si="98" ref="A553:A559">A552+1</f>
        <v>183</v>
      </c>
      <c r="B553" s="24">
        <v>3</v>
      </c>
      <c r="C553" s="25" t="s">
        <v>77</v>
      </c>
      <c r="D553" s="25" t="s">
        <v>226</v>
      </c>
      <c r="E553" s="24">
        <v>1972</v>
      </c>
      <c r="F553" s="24">
        <v>1972</v>
      </c>
      <c r="G553" s="26" t="s">
        <v>48</v>
      </c>
      <c r="H553" s="27">
        <v>4</v>
      </c>
      <c r="I553" s="28">
        <v>4</v>
      </c>
      <c r="J553" s="29">
        <v>2924</v>
      </c>
      <c r="K553" s="29">
        <v>2703.2</v>
      </c>
      <c r="L553" s="29">
        <v>0</v>
      </c>
      <c r="M553" s="28">
        <v>125</v>
      </c>
      <c r="N553" s="30">
        <f>'Приложение №2'!E553</f>
        <v>4543169.2853310825</v>
      </c>
      <c r="O553" s="30">
        <v>0</v>
      </c>
      <c r="P553" s="30">
        <f t="shared" si="95"/>
        <v>3378302.0853310823</v>
      </c>
      <c r="Q553" s="30">
        <v>0</v>
      </c>
      <c r="R553" s="30">
        <v>219084.79</v>
      </c>
      <c r="S553" s="30">
        <v>945782.4100000001</v>
      </c>
      <c r="T553" s="30">
        <v>0</v>
      </c>
      <c r="U553" s="30">
        <f t="shared" si="96"/>
        <v>1680.6633935080952</v>
      </c>
      <c r="V553" s="30">
        <f t="shared" si="97"/>
        <v>1680.6633935080952</v>
      </c>
      <c r="W553" s="85">
        <v>2018</v>
      </c>
    </row>
    <row r="554" spans="1:23" ht="18.75" customHeight="1">
      <c r="A554" s="24">
        <f t="shared" si="98"/>
        <v>184</v>
      </c>
      <c r="B554" s="24">
        <v>4</v>
      </c>
      <c r="C554" s="25" t="s">
        <v>77</v>
      </c>
      <c r="D554" s="25" t="s">
        <v>227</v>
      </c>
      <c r="E554" s="24">
        <v>1971</v>
      </c>
      <c r="F554" s="24">
        <v>1971</v>
      </c>
      <c r="G554" s="26" t="s">
        <v>48</v>
      </c>
      <c r="H554" s="27">
        <v>4</v>
      </c>
      <c r="I554" s="28">
        <v>4</v>
      </c>
      <c r="J554" s="29">
        <v>2851.3</v>
      </c>
      <c r="K554" s="29">
        <v>2630.5</v>
      </c>
      <c r="L554" s="29">
        <v>0</v>
      </c>
      <c r="M554" s="28">
        <v>115</v>
      </c>
      <c r="N554" s="30">
        <f>'Приложение №2'!E554</f>
        <v>4470243.798668918</v>
      </c>
      <c r="O554" s="30">
        <v>0</v>
      </c>
      <c r="P554" s="30">
        <f t="shared" si="95"/>
        <v>3349974.1186689185</v>
      </c>
      <c r="Q554" s="30">
        <v>0</v>
      </c>
      <c r="R554" s="30">
        <v>204510.09</v>
      </c>
      <c r="S554" s="30">
        <v>915759.5899999999</v>
      </c>
      <c r="T554" s="30">
        <v>0</v>
      </c>
      <c r="U554" s="30">
        <f t="shared" si="96"/>
        <v>1699.3893931453786</v>
      </c>
      <c r="V554" s="30">
        <f t="shared" si="97"/>
        <v>1699.3893931453786</v>
      </c>
      <c r="W554" s="85">
        <v>2018</v>
      </c>
    </row>
    <row r="555" spans="1:23" ht="18.75" customHeight="1">
      <c r="A555" s="24">
        <f t="shared" si="98"/>
        <v>185</v>
      </c>
      <c r="B555" s="24">
        <v>5</v>
      </c>
      <c r="C555" s="25" t="s">
        <v>77</v>
      </c>
      <c r="D555" s="25" t="s">
        <v>396</v>
      </c>
      <c r="E555" s="24">
        <v>1992</v>
      </c>
      <c r="F555" s="24">
        <v>1992</v>
      </c>
      <c r="G555" s="26" t="s">
        <v>103</v>
      </c>
      <c r="H555" s="27">
        <v>2</v>
      </c>
      <c r="I555" s="28">
        <v>2</v>
      </c>
      <c r="J555" s="29">
        <v>913.2</v>
      </c>
      <c r="K555" s="29">
        <v>832.4</v>
      </c>
      <c r="L555" s="29">
        <v>0</v>
      </c>
      <c r="M555" s="28">
        <v>33</v>
      </c>
      <c r="N555" s="30">
        <f>'Приложение №2'!E555</f>
        <v>3429013.532</v>
      </c>
      <c r="O555" s="30">
        <v>0</v>
      </c>
      <c r="P555" s="30">
        <f t="shared" si="95"/>
        <v>2714251.132</v>
      </c>
      <c r="Q555" s="30">
        <v>0</v>
      </c>
      <c r="R555" s="30">
        <v>64978.4</v>
      </c>
      <c r="S555" s="30">
        <v>649784</v>
      </c>
      <c r="T555" s="30">
        <v>0</v>
      </c>
      <c r="U555" s="30">
        <f t="shared" si="96"/>
        <v>4119.43</v>
      </c>
      <c r="V555" s="30">
        <f t="shared" si="97"/>
        <v>4119.43</v>
      </c>
      <c r="W555" s="85">
        <v>2018</v>
      </c>
    </row>
    <row r="556" spans="1:23" ht="18.75" customHeight="1">
      <c r="A556" s="24">
        <f t="shared" si="98"/>
        <v>186</v>
      </c>
      <c r="B556" s="24">
        <v>6</v>
      </c>
      <c r="C556" s="25" t="s">
        <v>77</v>
      </c>
      <c r="D556" s="25" t="s">
        <v>397</v>
      </c>
      <c r="E556" s="24">
        <v>1958</v>
      </c>
      <c r="F556" s="24">
        <v>1958</v>
      </c>
      <c r="G556" s="26" t="s">
        <v>48</v>
      </c>
      <c r="H556" s="27">
        <v>2</v>
      </c>
      <c r="I556" s="28">
        <v>3</v>
      </c>
      <c r="J556" s="29">
        <v>668.99</v>
      </c>
      <c r="K556" s="29">
        <v>582.09</v>
      </c>
      <c r="L556" s="29">
        <v>0</v>
      </c>
      <c r="M556" s="28">
        <v>28</v>
      </c>
      <c r="N556" s="30">
        <f>'Приложение №2'!E556</f>
        <v>142658.6172</v>
      </c>
      <c r="O556" s="30">
        <v>0</v>
      </c>
      <c r="P556" s="30">
        <f t="shared" si="95"/>
        <v>128045.13720000001</v>
      </c>
      <c r="Q556" s="30">
        <v>0</v>
      </c>
      <c r="R556" s="30">
        <v>14613.48</v>
      </c>
      <c r="S556" s="30">
        <v>0</v>
      </c>
      <c r="T556" s="30">
        <v>0</v>
      </c>
      <c r="U556" s="30">
        <f t="shared" si="96"/>
        <v>245.08</v>
      </c>
      <c r="V556" s="30">
        <f t="shared" si="97"/>
        <v>245.08</v>
      </c>
      <c r="W556" s="85">
        <v>2018</v>
      </c>
    </row>
    <row r="557" spans="1:23" ht="18.75" customHeight="1">
      <c r="A557" s="24">
        <f t="shared" si="98"/>
        <v>187</v>
      </c>
      <c r="B557" s="24">
        <v>7</v>
      </c>
      <c r="C557" s="25" t="s">
        <v>77</v>
      </c>
      <c r="D557" s="25" t="s">
        <v>398</v>
      </c>
      <c r="E557" s="24">
        <v>1959</v>
      </c>
      <c r="F557" s="24">
        <v>1959</v>
      </c>
      <c r="G557" s="26" t="s">
        <v>48</v>
      </c>
      <c r="H557" s="27">
        <v>2</v>
      </c>
      <c r="I557" s="28">
        <v>3</v>
      </c>
      <c r="J557" s="29">
        <v>859.4</v>
      </c>
      <c r="K557" s="29">
        <v>772.2</v>
      </c>
      <c r="L557" s="29">
        <v>0</v>
      </c>
      <c r="M557" s="28">
        <v>27</v>
      </c>
      <c r="N557" s="30">
        <f>'Приложение №2'!E557</f>
        <v>189250.776</v>
      </c>
      <c r="O557" s="30">
        <v>0</v>
      </c>
      <c r="P557" s="30">
        <f t="shared" si="95"/>
        <v>169645.176</v>
      </c>
      <c r="Q557" s="30">
        <v>0</v>
      </c>
      <c r="R557" s="30">
        <v>19605.6</v>
      </c>
      <c r="S557" s="30">
        <v>0</v>
      </c>
      <c r="T557" s="30">
        <v>0</v>
      </c>
      <c r="U557" s="30">
        <f t="shared" si="96"/>
        <v>245.08</v>
      </c>
      <c r="V557" s="30">
        <f t="shared" si="97"/>
        <v>245.08</v>
      </c>
      <c r="W557" s="85">
        <v>2018</v>
      </c>
    </row>
    <row r="558" spans="1:23" ht="18.75" customHeight="1">
      <c r="A558" s="24">
        <f t="shared" si="98"/>
        <v>188</v>
      </c>
      <c r="B558" s="24">
        <v>8</v>
      </c>
      <c r="C558" s="25" t="s">
        <v>77</v>
      </c>
      <c r="D558" s="25" t="s">
        <v>399</v>
      </c>
      <c r="E558" s="24">
        <v>1990</v>
      </c>
      <c r="F558" s="24">
        <v>1990</v>
      </c>
      <c r="G558" s="26" t="s">
        <v>103</v>
      </c>
      <c r="H558" s="27">
        <v>2</v>
      </c>
      <c r="I558" s="28">
        <v>2</v>
      </c>
      <c r="J558" s="29">
        <v>977.1</v>
      </c>
      <c r="K558" s="29">
        <v>894.7</v>
      </c>
      <c r="L558" s="29">
        <v>0</v>
      </c>
      <c r="M558" s="28">
        <v>43</v>
      </c>
      <c r="N558" s="30">
        <f>'Приложение №2'!E558</f>
        <v>3685654.0210000006</v>
      </c>
      <c r="O558" s="30">
        <v>0</v>
      </c>
      <c r="P558" s="30">
        <f t="shared" si="95"/>
        <v>2943221.781000001</v>
      </c>
      <c r="Q558" s="30">
        <v>0</v>
      </c>
      <c r="R558" s="30">
        <v>67493.84</v>
      </c>
      <c r="S558" s="30">
        <v>674938.4</v>
      </c>
      <c r="T558" s="30">
        <v>0</v>
      </c>
      <c r="U558" s="30">
        <f t="shared" si="96"/>
        <v>4119.43</v>
      </c>
      <c r="V558" s="30">
        <f t="shared" si="97"/>
        <v>4119.43</v>
      </c>
      <c r="W558" s="85">
        <v>2018</v>
      </c>
    </row>
    <row r="559" spans="1:23" ht="18.75" customHeight="1">
      <c r="A559" s="24">
        <f t="shared" si="98"/>
        <v>189</v>
      </c>
      <c r="B559" s="24">
        <v>9</v>
      </c>
      <c r="C559" s="25" t="s">
        <v>77</v>
      </c>
      <c r="D559" s="25" t="s">
        <v>228</v>
      </c>
      <c r="E559" s="24">
        <v>1962</v>
      </c>
      <c r="F559" s="24">
        <v>1962</v>
      </c>
      <c r="G559" s="26" t="s">
        <v>48</v>
      </c>
      <c r="H559" s="27">
        <v>2</v>
      </c>
      <c r="I559" s="28">
        <v>1</v>
      </c>
      <c r="J559" s="29">
        <v>618.7</v>
      </c>
      <c r="K559" s="29">
        <v>467.9</v>
      </c>
      <c r="L559" s="29">
        <v>0</v>
      </c>
      <c r="M559" s="28">
        <v>56</v>
      </c>
      <c r="N559" s="30">
        <f>'Приложение №2'!E559</f>
        <v>4646166.641</v>
      </c>
      <c r="O559" s="30">
        <v>0</v>
      </c>
      <c r="P559" s="30">
        <f t="shared" si="95"/>
        <v>3900377.691</v>
      </c>
      <c r="Q559" s="30">
        <v>0</v>
      </c>
      <c r="R559" s="30">
        <v>35513.76</v>
      </c>
      <c r="S559" s="30">
        <v>710275.19</v>
      </c>
      <c r="T559" s="30">
        <v>0</v>
      </c>
      <c r="U559" s="30">
        <f t="shared" si="96"/>
        <v>9929.828256037616</v>
      </c>
      <c r="V559" s="30">
        <f t="shared" si="97"/>
        <v>9929.828256037616</v>
      </c>
      <c r="W559" s="85">
        <v>2018</v>
      </c>
    </row>
    <row r="560" spans="1:23" ht="18.75" customHeight="1">
      <c r="A560" s="106"/>
      <c r="B560" s="122" t="s">
        <v>52</v>
      </c>
      <c r="C560" s="122"/>
      <c r="D560" s="122"/>
      <c r="E560" s="106"/>
      <c r="F560" s="106"/>
      <c r="G560" s="106"/>
      <c r="H560" s="106"/>
      <c r="I560" s="31">
        <f>SUM(I551:I559)</f>
        <v>25</v>
      </c>
      <c r="J560" s="32">
        <f aca="true" t="shared" si="99" ref="J560:T560">SUM(J551:J559)</f>
        <v>13580.69</v>
      </c>
      <c r="K560" s="32">
        <f t="shared" si="99"/>
        <v>12279.79</v>
      </c>
      <c r="L560" s="32">
        <f t="shared" si="99"/>
        <v>0</v>
      </c>
      <c r="M560" s="31">
        <f t="shared" si="99"/>
        <v>588</v>
      </c>
      <c r="N560" s="33">
        <f t="shared" si="99"/>
        <v>34295791.72498871</v>
      </c>
      <c r="O560" s="33">
        <f t="shared" si="99"/>
        <v>0</v>
      </c>
      <c r="P560" s="33">
        <f t="shared" si="99"/>
        <v>26099378.7149887</v>
      </c>
      <c r="Q560" s="33">
        <f t="shared" si="99"/>
        <v>0</v>
      </c>
      <c r="R560" s="33">
        <f t="shared" si="99"/>
        <v>876144.6699999999</v>
      </c>
      <c r="S560" s="33">
        <f t="shared" si="99"/>
        <v>7320268.34</v>
      </c>
      <c r="T560" s="33">
        <f t="shared" si="99"/>
        <v>0</v>
      </c>
      <c r="U560" s="33"/>
      <c r="V560" s="33"/>
      <c r="W560" s="86"/>
    </row>
    <row r="561" spans="1:23" ht="18.75" customHeight="1">
      <c r="A561" s="106"/>
      <c r="B561" s="122" t="s">
        <v>400</v>
      </c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3"/>
    </row>
    <row r="562" spans="1:23" ht="37.5" customHeight="1">
      <c r="A562" s="24">
        <f>A559+1</f>
        <v>190</v>
      </c>
      <c r="B562" s="24">
        <v>1</v>
      </c>
      <c r="C562" s="25" t="s">
        <v>401</v>
      </c>
      <c r="D562" s="25" t="s">
        <v>402</v>
      </c>
      <c r="E562" s="24">
        <v>1971</v>
      </c>
      <c r="F562" s="24">
        <v>1971</v>
      </c>
      <c r="G562" s="26" t="s">
        <v>103</v>
      </c>
      <c r="H562" s="27">
        <v>2</v>
      </c>
      <c r="I562" s="28">
        <v>1</v>
      </c>
      <c r="J562" s="29">
        <v>528</v>
      </c>
      <c r="K562" s="29">
        <v>486.3</v>
      </c>
      <c r="L562" s="29">
        <v>0</v>
      </c>
      <c r="M562" s="28">
        <v>41</v>
      </c>
      <c r="N562" s="30">
        <f>'Приложение №2'!E562</f>
        <v>9027211.215</v>
      </c>
      <c r="O562" s="30">
        <v>0</v>
      </c>
      <c r="P562" s="30">
        <f>N562-R562-S562</f>
        <v>8617017.585</v>
      </c>
      <c r="Q562" s="30">
        <v>0</v>
      </c>
      <c r="R562" s="30">
        <v>37290.35</v>
      </c>
      <c r="S562" s="30">
        <v>372903.28</v>
      </c>
      <c r="T562" s="30">
        <v>0</v>
      </c>
      <c r="U562" s="30">
        <f>N562/(K562+L562)</f>
        <v>18563.05</v>
      </c>
      <c r="V562" s="30">
        <f>U562</f>
        <v>18563.05</v>
      </c>
      <c r="W562" s="85">
        <v>2018</v>
      </c>
    </row>
    <row r="563" spans="1:23" ht="18.75" customHeight="1">
      <c r="A563" s="106"/>
      <c r="B563" s="122" t="s">
        <v>52</v>
      </c>
      <c r="C563" s="122"/>
      <c r="D563" s="122"/>
      <c r="E563" s="106"/>
      <c r="F563" s="106"/>
      <c r="G563" s="106"/>
      <c r="H563" s="106"/>
      <c r="I563" s="31">
        <v>1</v>
      </c>
      <c r="J563" s="32">
        <v>528</v>
      </c>
      <c r="K563" s="32">
        <v>486.3</v>
      </c>
      <c r="L563" s="32">
        <v>0</v>
      </c>
      <c r="M563" s="31">
        <v>41</v>
      </c>
      <c r="N563" s="33">
        <f>SUM(N562)</f>
        <v>9027211.215</v>
      </c>
      <c r="O563" s="33">
        <f aca="true" t="shared" si="100" ref="O563:T563">SUM(O562)</f>
        <v>0</v>
      </c>
      <c r="P563" s="33">
        <f t="shared" si="100"/>
        <v>8617017.585</v>
      </c>
      <c r="Q563" s="33">
        <f t="shared" si="100"/>
        <v>0</v>
      </c>
      <c r="R563" s="33">
        <f t="shared" si="100"/>
        <v>37290.35</v>
      </c>
      <c r="S563" s="33">
        <f t="shared" si="100"/>
        <v>372903.28</v>
      </c>
      <c r="T563" s="33">
        <f t="shared" si="100"/>
        <v>0</v>
      </c>
      <c r="U563" s="33"/>
      <c r="V563" s="33"/>
      <c r="W563" s="86"/>
    </row>
    <row r="564" spans="1:23" ht="18.75" customHeight="1">
      <c r="A564" s="106"/>
      <c r="B564" s="122" t="s">
        <v>160</v>
      </c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3"/>
    </row>
    <row r="565" spans="1:23" ht="18.75" customHeight="1">
      <c r="A565" s="24">
        <f>A562+1</f>
        <v>191</v>
      </c>
      <c r="B565" s="24">
        <v>1</v>
      </c>
      <c r="C565" s="25" t="s">
        <v>161</v>
      </c>
      <c r="D565" s="25" t="s">
        <v>403</v>
      </c>
      <c r="E565" s="24">
        <v>1983</v>
      </c>
      <c r="F565" s="24">
        <v>1983</v>
      </c>
      <c r="G565" s="26" t="s">
        <v>103</v>
      </c>
      <c r="H565" s="27">
        <v>2</v>
      </c>
      <c r="I565" s="28">
        <v>1</v>
      </c>
      <c r="J565" s="29">
        <v>710.3</v>
      </c>
      <c r="K565" s="29">
        <v>646</v>
      </c>
      <c r="L565" s="29">
        <v>0</v>
      </c>
      <c r="M565" s="28">
        <v>30</v>
      </c>
      <c r="N565" s="30">
        <f>'Приложение №2'!E565</f>
        <v>3161543.38</v>
      </c>
      <c r="O565" s="30">
        <v>0</v>
      </c>
      <c r="P565" s="30">
        <f>N565-R565-S565</f>
        <v>3147708.58</v>
      </c>
      <c r="Q565" s="30">
        <v>0</v>
      </c>
      <c r="R565" s="30">
        <v>13834.8</v>
      </c>
      <c r="S565" s="30">
        <v>0</v>
      </c>
      <c r="T565" s="30">
        <v>0</v>
      </c>
      <c r="U565" s="30">
        <f>N565/(K565+L565)</f>
        <v>4894.03</v>
      </c>
      <c r="V565" s="30">
        <f>U565</f>
        <v>4894.03</v>
      </c>
      <c r="W565" s="85">
        <v>2018</v>
      </c>
    </row>
    <row r="566" spans="1:23" ht="18.75" customHeight="1">
      <c r="A566" s="24">
        <f>A565+1</f>
        <v>192</v>
      </c>
      <c r="B566" s="24">
        <v>2</v>
      </c>
      <c r="C566" s="25" t="s">
        <v>161</v>
      </c>
      <c r="D566" s="25" t="s">
        <v>404</v>
      </c>
      <c r="E566" s="24">
        <v>1989</v>
      </c>
      <c r="F566" s="24">
        <v>1989</v>
      </c>
      <c r="G566" s="26" t="s">
        <v>103</v>
      </c>
      <c r="H566" s="27">
        <v>2</v>
      </c>
      <c r="I566" s="28">
        <v>1</v>
      </c>
      <c r="J566" s="29">
        <v>636.4</v>
      </c>
      <c r="K566" s="29">
        <v>636.4</v>
      </c>
      <c r="L566" s="29">
        <v>0</v>
      </c>
      <c r="M566" s="28">
        <v>32</v>
      </c>
      <c r="N566" s="30">
        <f>'Приложение №2'!E566</f>
        <v>10089027.391999999</v>
      </c>
      <c r="O566" s="30">
        <v>0</v>
      </c>
      <c r="P566" s="30">
        <f>N566-R566-S566</f>
        <v>9629031.712</v>
      </c>
      <c r="Q566" s="30">
        <v>0</v>
      </c>
      <c r="R566" s="30">
        <v>41817.78</v>
      </c>
      <c r="S566" s="30">
        <v>418177.9</v>
      </c>
      <c r="T566" s="30">
        <v>0</v>
      </c>
      <c r="U566" s="30">
        <f>N566/(K566+L566)</f>
        <v>15853.279999999999</v>
      </c>
      <c r="V566" s="30">
        <f>U566</f>
        <v>15853.279999999999</v>
      </c>
      <c r="W566" s="85">
        <v>2018</v>
      </c>
    </row>
    <row r="567" spans="1:23" ht="18.75" customHeight="1">
      <c r="A567" s="106"/>
      <c r="B567" s="122" t="s">
        <v>52</v>
      </c>
      <c r="C567" s="122"/>
      <c r="D567" s="122"/>
      <c r="E567" s="106"/>
      <c r="F567" s="106"/>
      <c r="G567" s="106"/>
      <c r="H567" s="106"/>
      <c r="I567" s="31">
        <f>SUM(I565:I566)</f>
        <v>2</v>
      </c>
      <c r="J567" s="32">
        <f aca="true" t="shared" si="101" ref="J567:T567">SUM(J565:J566)</f>
        <v>1346.6999999999998</v>
      </c>
      <c r="K567" s="32">
        <f t="shared" si="101"/>
        <v>1282.4</v>
      </c>
      <c r="L567" s="32">
        <f t="shared" si="101"/>
        <v>0</v>
      </c>
      <c r="M567" s="31">
        <f t="shared" si="101"/>
        <v>62</v>
      </c>
      <c r="N567" s="33">
        <f t="shared" si="101"/>
        <v>13250570.772</v>
      </c>
      <c r="O567" s="33">
        <f t="shared" si="101"/>
        <v>0</v>
      </c>
      <c r="P567" s="33">
        <f t="shared" si="101"/>
        <v>12776740.292</v>
      </c>
      <c r="Q567" s="33">
        <f t="shared" si="101"/>
        <v>0</v>
      </c>
      <c r="R567" s="33">
        <f t="shared" si="101"/>
        <v>55652.58</v>
      </c>
      <c r="S567" s="33">
        <f t="shared" si="101"/>
        <v>418177.9</v>
      </c>
      <c r="T567" s="33">
        <f t="shared" si="101"/>
        <v>0</v>
      </c>
      <c r="U567" s="33"/>
      <c r="V567" s="33"/>
      <c r="W567" s="86"/>
    </row>
    <row r="568" spans="1:23" ht="18.75" customHeight="1">
      <c r="A568" s="106"/>
      <c r="B568" s="122" t="s">
        <v>78</v>
      </c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3"/>
    </row>
    <row r="569" spans="1:23" ht="18.75" customHeight="1">
      <c r="A569" s="24">
        <f>A566+1</f>
        <v>193</v>
      </c>
      <c r="B569" s="24">
        <v>1</v>
      </c>
      <c r="C569" s="25" t="s">
        <v>79</v>
      </c>
      <c r="D569" s="25" t="s">
        <v>80</v>
      </c>
      <c r="E569" s="24">
        <v>1964</v>
      </c>
      <c r="F569" s="24">
        <v>1964</v>
      </c>
      <c r="G569" s="26" t="s">
        <v>48</v>
      </c>
      <c r="H569" s="27">
        <v>3</v>
      </c>
      <c r="I569" s="28">
        <v>3</v>
      </c>
      <c r="J569" s="29">
        <v>977.7</v>
      </c>
      <c r="K569" s="29">
        <v>821.5</v>
      </c>
      <c r="L569" s="29">
        <v>156.2</v>
      </c>
      <c r="M569" s="28">
        <v>40</v>
      </c>
      <c r="N569" s="30">
        <f>'Приложение №2'!E569</f>
        <v>3556628.1750000003</v>
      </c>
      <c r="O569" s="30">
        <v>0</v>
      </c>
      <c r="P569" s="30">
        <f aca="true" t="shared" si="102" ref="P569:P581">N569-R569-S569</f>
        <v>3006626.5450000004</v>
      </c>
      <c r="Q569" s="30">
        <v>0</v>
      </c>
      <c r="R569" s="30">
        <v>52209.23</v>
      </c>
      <c r="S569" s="30">
        <v>497792.3999999999</v>
      </c>
      <c r="T569" s="30">
        <v>0</v>
      </c>
      <c r="U569" s="30">
        <f aca="true" t="shared" si="103" ref="U569:U581">N569/(K569+L569)</f>
        <v>3637.75</v>
      </c>
      <c r="V569" s="30">
        <f aca="true" t="shared" si="104" ref="V569:V581">U569</f>
        <v>3637.75</v>
      </c>
      <c r="W569" s="85">
        <v>2018</v>
      </c>
    </row>
    <row r="570" spans="1:23" ht="18.75" customHeight="1">
      <c r="A570" s="24">
        <f>A569+1</f>
        <v>194</v>
      </c>
      <c r="B570" s="24">
        <f>B569+1</f>
        <v>2</v>
      </c>
      <c r="C570" s="25" t="s">
        <v>79</v>
      </c>
      <c r="D570" s="25" t="s">
        <v>229</v>
      </c>
      <c r="E570" s="24">
        <v>1966</v>
      </c>
      <c r="F570" s="24">
        <v>1966</v>
      </c>
      <c r="G570" s="26" t="s">
        <v>48</v>
      </c>
      <c r="H570" s="27">
        <v>3</v>
      </c>
      <c r="I570" s="28">
        <v>3</v>
      </c>
      <c r="J570" s="29">
        <v>964</v>
      </c>
      <c r="K570" s="29">
        <v>808.3</v>
      </c>
      <c r="L570" s="29">
        <v>155.7</v>
      </c>
      <c r="M570" s="28">
        <v>45</v>
      </c>
      <c r="N570" s="30">
        <f>'Приложение №2'!E570</f>
        <v>3034691.2800000003</v>
      </c>
      <c r="O570" s="30">
        <v>0</v>
      </c>
      <c r="P570" s="30">
        <f t="shared" si="102"/>
        <v>1760600.25</v>
      </c>
      <c r="Q570" s="30">
        <v>0</v>
      </c>
      <c r="R570" s="30">
        <v>60670.99</v>
      </c>
      <c r="S570" s="30">
        <v>1213420.04</v>
      </c>
      <c r="T570" s="30">
        <v>0</v>
      </c>
      <c r="U570" s="30">
        <f t="shared" si="103"/>
        <v>3148.0200000000004</v>
      </c>
      <c r="V570" s="30">
        <f t="shared" si="104"/>
        <v>3148.0200000000004</v>
      </c>
      <c r="W570" s="85">
        <v>2018</v>
      </c>
    </row>
    <row r="571" spans="1:23" ht="18.75" customHeight="1">
      <c r="A571" s="24">
        <f>A570+1</f>
        <v>195</v>
      </c>
      <c r="B571" s="24">
        <f aca="true" t="shared" si="105" ref="B571:B581">B570+1</f>
        <v>3</v>
      </c>
      <c r="C571" s="25" t="s">
        <v>79</v>
      </c>
      <c r="D571" s="25" t="s">
        <v>81</v>
      </c>
      <c r="E571" s="24">
        <v>1973</v>
      </c>
      <c r="F571" s="24">
        <v>1973</v>
      </c>
      <c r="G571" s="26" t="s">
        <v>48</v>
      </c>
      <c r="H571" s="27">
        <v>4</v>
      </c>
      <c r="I571" s="28">
        <v>3</v>
      </c>
      <c r="J571" s="29">
        <v>1399</v>
      </c>
      <c r="K571" s="29">
        <v>1081.3</v>
      </c>
      <c r="L571" s="29">
        <v>317.7</v>
      </c>
      <c r="M571" s="28">
        <v>41</v>
      </c>
      <c r="N571" s="30">
        <f>'Приложение №2'!E571</f>
        <v>4457703.65</v>
      </c>
      <c r="O571" s="30">
        <v>0</v>
      </c>
      <c r="P571" s="30">
        <f t="shared" si="102"/>
        <v>3611200.91</v>
      </c>
      <c r="Q571" s="30">
        <v>0</v>
      </c>
      <c r="R571" s="30">
        <v>95297.7</v>
      </c>
      <c r="S571" s="30">
        <v>751205.0399999998</v>
      </c>
      <c r="T571" s="30">
        <v>0</v>
      </c>
      <c r="U571" s="30">
        <f t="shared" si="103"/>
        <v>3186.3500000000004</v>
      </c>
      <c r="V571" s="30">
        <f t="shared" si="104"/>
        <v>3186.3500000000004</v>
      </c>
      <c r="W571" s="85">
        <v>2018</v>
      </c>
    </row>
    <row r="572" spans="1:23" ht="18.75" customHeight="1">
      <c r="A572" s="24">
        <f>A571+1</f>
        <v>196</v>
      </c>
      <c r="B572" s="24">
        <f t="shared" si="105"/>
        <v>4</v>
      </c>
      <c r="C572" s="25" t="s">
        <v>405</v>
      </c>
      <c r="D572" s="25" t="s">
        <v>406</v>
      </c>
      <c r="E572" s="24">
        <v>1972</v>
      </c>
      <c r="F572" s="24">
        <v>1972</v>
      </c>
      <c r="G572" s="26" t="s">
        <v>103</v>
      </c>
      <c r="H572" s="27">
        <v>2</v>
      </c>
      <c r="I572" s="28">
        <v>2</v>
      </c>
      <c r="J572" s="29">
        <v>590.7</v>
      </c>
      <c r="K572" s="29">
        <v>527.9</v>
      </c>
      <c r="L572" s="29">
        <v>0</v>
      </c>
      <c r="M572" s="28">
        <v>36</v>
      </c>
      <c r="N572" s="30">
        <f>'Приложение №2'!E572</f>
        <v>8781125.553</v>
      </c>
      <c r="O572" s="30">
        <v>0</v>
      </c>
      <c r="P572" s="30">
        <f t="shared" si="102"/>
        <v>8364327.073</v>
      </c>
      <c r="Q572" s="30">
        <v>0</v>
      </c>
      <c r="R572" s="30">
        <v>37890.78</v>
      </c>
      <c r="S572" s="30">
        <v>378907.7</v>
      </c>
      <c r="T572" s="30">
        <v>0</v>
      </c>
      <c r="U572" s="30">
        <f t="shared" si="103"/>
        <v>16634.07</v>
      </c>
      <c r="V572" s="30">
        <f t="shared" si="104"/>
        <v>16634.07</v>
      </c>
      <c r="W572" s="85">
        <v>2018</v>
      </c>
    </row>
    <row r="573" spans="1:23" ht="18.75" customHeight="1">
      <c r="A573" s="24">
        <f>A572+1</f>
        <v>197</v>
      </c>
      <c r="B573" s="24">
        <f t="shared" si="105"/>
        <v>5</v>
      </c>
      <c r="C573" s="25" t="s">
        <v>405</v>
      </c>
      <c r="D573" s="25" t="s">
        <v>407</v>
      </c>
      <c r="E573" s="24">
        <v>1973</v>
      </c>
      <c r="F573" s="24">
        <v>1973</v>
      </c>
      <c r="G573" s="26" t="s">
        <v>103</v>
      </c>
      <c r="H573" s="27">
        <v>2</v>
      </c>
      <c r="I573" s="28">
        <v>2</v>
      </c>
      <c r="J573" s="29">
        <v>535.1</v>
      </c>
      <c r="K573" s="29">
        <v>494.8</v>
      </c>
      <c r="L573" s="29">
        <v>0</v>
      </c>
      <c r="M573" s="28">
        <v>25</v>
      </c>
      <c r="N573" s="30">
        <f>'Приложение №2'!E573</f>
        <v>6812139.208000001</v>
      </c>
      <c r="O573" s="30">
        <v>0</v>
      </c>
      <c r="P573" s="30">
        <f t="shared" si="102"/>
        <v>6801529.278000001</v>
      </c>
      <c r="Q573" s="30">
        <v>0</v>
      </c>
      <c r="R573" s="30">
        <v>10609.93</v>
      </c>
      <c r="S573" s="30">
        <v>0</v>
      </c>
      <c r="T573" s="30">
        <v>0</v>
      </c>
      <c r="U573" s="30">
        <f t="shared" si="103"/>
        <v>13767.460000000001</v>
      </c>
      <c r="V573" s="30">
        <f t="shared" si="104"/>
        <v>13767.460000000001</v>
      </c>
      <c r="W573" s="85">
        <v>2018</v>
      </c>
    </row>
    <row r="574" spans="1:23" ht="18.75" customHeight="1">
      <c r="A574" s="24">
        <f>A573+1</f>
        <v>198</v>
      </c>
      <c r="B574" s="24">
        <f t="shared" si="105"/>
        <v>6</v>
      </c>
      <c r="C574" s="25" t="s">
        <v>408</v>
      </c>
      <c r="D574" s="25" t="s">
        <v>409</v>
      </c>
      <c r="E574" s="24">
        <v>1969</v>
      </c>
      <c r="F574" s="24">
        <v>1969</v>
      </c>
      <c r="G574" s="26" t="s">
        <v>103</v>
      </c>
      <c r="H574" s="27">
        <v>2</v>
      </c>
      <c r="I574" s="28">
        <v>3</v>
      </c>
      <c r="J574" s="29">
        <v>559.1</v>
      </c>
      <c r="K574" s="29">
        <v>332</v>
      </c>
      <c r="L574" s="29">
        <v>165.4</v>
      </c>
      <c r="M574" s="28">
        <v>26</v>
      </c>
      <c r="N574" s="30">
        <f>'Приложение №2'!E574</f>
        <v>3726142.776</v>
      </c>
      <c r="O574" s="30">
        <v>0</v>
      </c>
      <c r="P574" s="30">
        <f t="shared" si="102"/>
        <v>3706235.136</v>
      </c>
      <c r="Q574" s="30">
        <v>0</v>
      </c>
      <c r="R574" s="30">
        <v>19907.64</v>
      </c>
      <c r="S574" s="30">
        <v>0</v>
      </c>
      <c r="T574" s="30">
        <v>0</v>
      </c>
      <c r="U574" s="30">
        <f t="shared" si="103"/>
        <v>7491.240000000001</v>
      </c>
      <c r="V574" s="30">
        <f t="shared" si="104"/>
        <v>7491.240000000001</v>
      </c>
      <c r="W574" s="85">
        <v>2018</v>
      </c>
    </row>
    <row r="575" spans="1:23" ht="18.75" customHeight="1">
      <c r="A575" s="24">
        <f aca="true" t="shared" si="106" ref="A575:A581">A574+1</f>
        <v>199</v>
      </c>
      <c r="B575" s="24">
        <f t="shared" si="105"/>
        <v>7</v>
      </c>
      <c r="C575" s="25" t="s">
        <v>408</v>
      </c>
      <c r="D575" s="25" t="s">
        <v>410</v>
      </c>
      <c r="E575" s="24">
        <v>1971</v>
      </c>
      <c r="F575" s="24">
        <v>1971</v>
      </c>
      <c r="G575" s="26" t="s">
        <v>103</v>
      </c>
      <c r="H575" s="27">
        <v>2</v>
      </c>
      <c r="I575" s="28">
        <v>3</v>
      </c>
      <c r="J575" s="29">
        <v>561.3</v>
      </c>
      <c r="K575" s="29">
        <v>334.2</v>
      </c>
      <c r="L575" s="29">
        <v>166</v>
      </c>
      <c r="M575" s="28">
        <v>32</v>
      </c>
      <c r="N575" s="30">
        <f>'Приложение №2'!E575</f>
        <v>3747118.2480000006</v>
      </c>
      <c r="O575" s="30">
        <v>0</v>
      </c>
      <c r="P575" s="30">
        <f t="shared" si="102"/>
        <v>3605827.238000001</v>
      </c>
      <c r="Q575" s="30">
        <v>0</v>
      </c>
      <c r="R575" s="30">
        <v>27068.51</v>
      </c>
      <c r="S575" s="30">
        <v>114222.5</v>
      </c>
      <c r="T575" s="30">
        <v>0</v>
      </c>
      <c r="U575" s="30">
        <f t="shared" si="103"/>
        <v>7491.240000000002</v>
      </c>
      <c r="V575" s="30">
        <f t="shared" si="104"/>
        <v>7491.240000000002</v>
      </c>
      <c r="W575" s="85">
        <v>2018</v>
      </c>
    </row>
    <row r="576" spans="1:23" ht="18.75" customHeight="1">
      <c r="A576" s="24">
        <f t="shared" si="106"/>
        <v>200</v>
      </c>
      <c r="B576" s="24">
        <f t="shared" si="105"/>
        <v>8</v>
      </c>
      <c r="C576" s="25" t="s">
        <v>408</v>
      </c>
      <c r="D576" s="25" t="s">
        <v>411</v>
      </c>
      <c r="E576" s="24">
        <v>1969</v>
      </c>
      <c r="F576" s="24">
        <v>1969</v>
      </c>
      <c r="G576" s="26" t="s">
        <v>103</v>
      </c>
      <c r="H576" s="27">
        <v>2</v>
      </c>
      <c r="I576" s="28">
        <v>3</v>
      </c>
      <c r="J576" s="29">
        <v>560.9</v>
      </c>
      <c r="K576" s="29">
        <v>331.3</v>
      </c>
      <c r="L576" s="29">
        <v>167.2</v>
      </c>
      <c r="M576" s="28">
        <v>31</v>
      </c>
      <c r="N576" s="30">
        <f>'Приложение №2'!E576</f>
        <v>2147248.87</v>
      </c>
      <c r="O576" s="30">
        <v>0</v>
      </c>
      <c r="P576" s="30">
        <f t="shared" si="102"/>
        <v>2123970.45</v>
      </c>
      <c r="Q576" s="30">
        <v>0</v>
      </c>
      <c r="R576" s="30">
        <v>23278.42</v>
      </c>
      <c r="S576" s="30">
        <v>0</v>
      </c>
      <c r="T576" s="30">
        <v>0</v>
      </c>
      <c r="U576" s="30">
        <f t="shared" si="103"/>
        <v>4307.42</v>
      </c>
      <c r="V576" s="30">
        <f t="shared" si="104"/>
        <v>4307.42</v>
      </c>
      <c r="W576" s="85">
        <v>2018</v>
      </c>
    </row>
    <row r="577" spans="1:23" ht="18.75" customHeight="1">
      <c r="A577" s="24">
        <f t="shared" si="106"/>
        <v>201</v>
      </c>
      <c r="B577" s="24">
        <f t="shared" si="105"/>
        <v>9</v>
      </c>
      <c r="C577" s="25" t="s">
        <v>408</v>
      </c>
      <c r="D577" s="25" t="s">
        <v>412</v>
      </c>
      <c r="E577" s="24">
        <v>1969</v>
      </c>
      <c r="F577" s="24">
        <v>1969</v>
      </c>
      <c r="G577" s="26" t="s">
        <v>103</v>
      </c>
      <c r="H577" s="27">
        <v>2</v>
      </c>
      <c r="I577" s="28">
        <v>3</v>
      </c>
      <c r="J577" s="29">
        <v>566.3</v>
      </c>
      <c r="K577" s="29">
        <v>336.4</v>
      </c>
      <c r="L577" s="29">
        <v>169.1</v>
      </c>
      <c r="M577" s="28">
        <v>29</v>
      </c>
      <c r="N577" s="30">
        <f>'Приложение №2'!E577</f>
        <v>3786821.8200000003</v>
      </c>
      <c r="O577" s="30">
        <v>0</v>
      </c>
      <c r="P577" s="30">
        <f t="shared" si="102"/>
        <v>3766624.99</v>
      </c>
      <c r="Q577" s="30">
        <v>0</v>
      </c>
      <c r="R577" s="30">
        <v>20196.83</v>
      </c>
      <c r="S577" s="30">
        <v>0</v>
      </c>
      <c r="T577" s="30">
        <v>0</v>
      </c>
      <c r="U577" s="30">
        <f t="shared" si="103"/>
        <v>7491.240000000001</v>
      </c>
      <c r="V577" s="30">
        <f t="shared" si="104"/>
        <v>7491.240000000001</v>
      </c>
      <c r="W577" s="85">
        <v>2018</v>
      </c>
    </row>
    <row r="578" spans="1:23" ht="18.75" customHeight="1">
      <c r="A578" s="24">
        <f t="shared" si="106"/>
        <v>202</v>
      </c>
      <c r="B578" s="24">
        <f t="shared" si="105"/>
        <v>10</v>
      </c>
      <c r="C578" s="25" t="s">
        <v>408</v>
      </c>
      <c r="D578" s="25" t="s">
        <v>413</v>
      </c>
      <c r="E578" s="24">
        <v>1963</v>
      </c>
      <c r="F578" s="24">
        <v>1963</v>
      </c>
      <c r="G578" s="26" t="s">
        <v>103</v>
      </c>
      <c r="H578" s="27">
        <v>2</v>
      </c>
      <c r="I578" s="28">
        <v>2</v>
      </c>
      <c r="J578" s="29">
        <v>549.5</v>
      </c>
      <c r="K578" s="29">
        <v>343.2</v>
      </c>
      <c r="L578" s="29">
        <v>163.9</v>
      </c>
      <c r="M578" s="28">
        <v>32</v>
      </c>
      <c r="N578" s="30">
        <f>'Приложение №2'!E578</f>
        <v>3634730.528</v>
      </c>
      <c r="O578" s="30">
        <v>0</v>
      </c>
      <c r="P578" s="30">
        <f t="shared" si="102"/>
        <v>3610665.968</v>
      </c>
      <c r="Q578" s="30">
        <v>0</v>
      </c>
      <c r="R578" s="30">
        <v>24064.56</v>
      </c>
      <c r="S578" s="30">
        <v>0</v>
      </c>
      <c r="T578" s="30">
        <v>0</v>
      </c>
      <c r="U578" s="30">
        <f t="shared" si="103"/>
        <v>7167.679999999999</v>
      </c>
      <c r="V578" s="30">
        <f t="shared" si="104"/>
        <v>7167.679999999999</v>
      </c>
      <c r="W578" s="85">
        <v>2018</v>
      </c>
    </row>
    <row r="579" spans="1:23" ht="18.75" customHeight="1">
      <c r="A579" s="24">
        <f t="shared" si="106"/>
        <v>203</v>
      </c>
      <c r="B579" s="24">
        <f t="shared" si="105"/>
        <v>11</v>
      </c>
      <c r="C579" s="25" t="s">
        <v>408</v>
      </c>
      <c r="D579" s="25" t="s">
        <v>414</v>
      </c>
      <c r="E579" s="24">
        <v>1974</v>
      </c>
      <c r="F579" s="24">
        <v>1974</v>
      </c>
      <c r="G579" s="26" t="s">
        <v>103</v>
      </c>
      <c r="H579" s="27">
        <v>2</v>
      </c>
      <c r="I579" s="28">
        <v>3</v>
      </c>
      <c r="J579" s="29">
        <v>573.4</v>
      </c>
      <c r="K579" s="29">
        <v>334.3</v>
      </c>
      <c r="L579" s="29">
        <v>179.2</v>
      </c>
      <c r="M579" s="28">
        <v>24</v>
      </c>
      <c r="N579" s="30">
        <f>'Приложение №2'!E579</f>
        <v>3846751.74</v>
      </c>
      <c r="O579" s="30">
        <v>0</v>
      </c>
      <c r="P579" s="30">
        <f t="shared" si="102"/>
        <v>3819095.33</v>
      </c>
      <c r="Q579" s="30">
        <v>0</v>
      </c>
      <c r="R579" s="30">
        <v>27656.41</v>
      </c>
      <c r="S579" s="30">
        <v>0</v>
      </c>
      <c r="T579" s="30">
        <v>0</v>
      </c>
      <c r="U579" s="30">
        <f t="shared" si="103"/>
        <v>7491.240000000001</v>
      </c>
      <c r="V579" s="30">
        <f t="shared" si="104"/>
        <v>7491.240000000001</v>
      </c>
      <c r="W579" s="85">
        <v>2018</v>
      </c>
    </row>
    <row r="580" spans="1:23" ht="18.75" customHeight="1">
      <c r="A580" s="24">
        <f t="shared" si="106"/>
        <v>204</v>
      </c>
      <c r="B580" s="24">
        <f t="shared" si="105"/>
        <v>12</v>
      </c>
      <c r="C580" s="25" t="s">
        <v>408</v>
      </c>
      <c r="D580" s="25" t="s">
        <v>415</v>
      </c>
      <c r="E580" s="24">
        <v>1974</v>
      </c>
      <c r="F580" s="24">
        <v>1974</v>
      </c>
      <c r="G580" s="26" t="s">
        <v>103</v>
      </c>
      <c r="H580" s="27">
        <v>2</v>
      </c>
      <c r="I580" s="28">
        <v>2</v>
      </c>
      <c r="J580" s="29">
        <v>913.4</v>
      </c>
      <c r="K580" s="29">
        <v>422.3</v>
      </c>
      <c r="L580" s="29">
        <v>284.9</v>
      </c>
      <c r="M580" s="28">
        <v>32</v>
      </c>
      <c r="N580" s="30">
        <f>'Приложение №2'!E580</f>
        <v>3885519.4560000002</v>
      </c>
      <c r="O580" s="30">
        <v>0</v>
      </c>
      <c r="P580" s="30">
        <f t="shared" si="102"/>
        <v>3858565.586</v>
      </c>
      <c r="Q580" s="30">
        <v>0</v>
      </c>
      <c r="R580" s="30">
        <v>26953.87</v>
      </c>
      <c r="S580" s="30">
        <v>0</v>
      </c>
      <c r="T580" s="30">
        <v>0</v>
      </c>
      <c r="U580" s="30">
        <f t="shared" si="103"/>
        <v>5494.23</v>
      </c>
      <c r="V580" s="30">
        <f t="shared" si="104"/>
        <v>5494.23</v>
      </c>
      <c r="W580" s="85">
        <v>2018</v>
      </c>
    </row>
    <row r="581" spans="1:23" ht="18.75" customHeight="1">
      <c r="A581" s="24">
        <f t="shared" si="106"/>
        <v>205</v>
      </c>
      <c r="B581" s="24">
        <f t="shared" si="105"/>
        <v>13</v>
      </c>
      <c r="C581" s="25" t="s">
        <v>408</v>
      </c>
      <c r="D581" s="25" t="s">
        <v>416</v>
      </c>
      <c r="E581" s="24">
        <v>1974</v>
      </c>
      <c r="F581" s="24">
        <v>1974</v>
      </c>
      <c r="G581" s="26" t="s">
        <v>103</v>
      </c>
      <c r="H581" s="27">
        <v>2</v>
      </c>
      <c r="I581" s="28">
        <v>3</v>
      </c>
      <c r="J581" s="29">
        <v>578.4</v>
      </c>
      <c r="K581" s="29">
        <v>335.6</v>
      </c>
      <c r="L581" s="29">
        <v>179.3</v>
      </c>
      <c r="M581" s="28">
        <v>24</v>
      </c>
      <c r="N581" s="30">
        <f>'Приложение №2'!E581</f>
        <v>1791342.2490000003</v>
      </c>
      <c r="O581" s="30">
        <v>0</v>
      </c>
      <c r="P581" s="30">
        <f t="shared" si="102"/>
        <v>1768155.2390000003</v>
      </c>
      <c r="Q581" s="30">
        <v>0</v>
      </c>
      <c r="R581" s="30">
        <v>23187.01</v>
      </c>
      <c r="S581" s="30">
        <v>0</v>
      </c>
      <c r="T581" s="30">
        <v>0</v>
      </c>
      <c r="U581" s="30">
        <f t="shared" si="103"/>
        <v>3479.0099999999998</v>
      </c>
      <c r="V581" s="30">
        <f t="shared" si="104"/>
        <v>3479.0099999999998</v>
      </c>
      <c r="W581" s="85">
        <v>2018</v>
      </c>
    </row>
    <row r="582" spans="1:23" ht="18.75" customHeight="1">
      <c r="A582" s="106"/>
      <c r="B582" s="122" t="s">
        <v>52</v>
      </c>
      <c r="C582" s="122"/>
      <c r="D582" s="122"/>
      <c r="E582" s="106"/>
      <c r="F582" s="106"/>
      <c r="G582" s="106"/>
      <c r="H582" s="106"/>
      <c r="I582" s="31">
        <f aca="true" t="shared" si="107" ref="I582:T582">SUM(I569:I581)</f>
        <v>35</v>
      </c>
      <c r="J582" s="32">
        <f t="shared" si="107"/>
        <v>9328.8</v>
      </c>
      <c r="K582" s="32">
        <f t="shared" si="107"/>
        <v>6503.1</v>
      </c>
      <c r="L582" s="32">
        <f t="shared" si="107"/>
        <v>2104.6</v>
      </c>
      <c r="M582" s="31">
        <f t="shared" si="107"/>
        <v>417</v>
      </c>
      <c r="N582" s="33">
        <f t="shared" si="107"/>
        <v>53207963.552999996</v>
      </c>
      <c r="O582" s="33">
        <f t="shared" si="107"/>
        <v>0</v>
      </c>
      <c r="P582" s="33">
        <f t="shared" si="107"/>
        <v>49803423.99300001</v>
      </c>
      <c r="Q582" s="33">
        <f t="shared" si="107"/>
        <v>0</v>
      </c>
      <c r="R582" s="33">
        <f t="shared" si="107"/>
        <v>448991.87999999995</v>
      </c>
      <c r="S582" s="33">
        <f t="shared" si="107"/>
        <v>2955547.6799999997</v>
      </c>
      <c r="T582" s="33">
        <f t="shared" si="107"/>
        <v>0</v>
      </c>
      <c r="U582" s="33"/>
      <c r="V582" s="33"/>
      <c r="W582" s="86"/>
    </row>
    <row r="583" spans="1:23" ht="18.75" customHeight="1">
      <c r="A583" s="106"/>
      <c r="B583" s="122" t="s">
        <v>82</v>
      </c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3"/>
    </row>
    <row r="584" spans="1:23" ht="18.75" customHeight="1">
      <c r="A584" s="24">
        <f>A581+1</f>
        <v>206</v>
      </c>
      <c r="B584" s="24">
        <v>1</v>
      </c>
      <c r="C584" s="25" t="s">
        <v>162</v>
      </c>
      <c r="D584" s="25" t="s">
        <v>163</v>
      </c>
      <c r="E584" s="24">
        <v>1978</v>
      </c>
      <c r="F584" s="24">
        <v>1978</v>
      </c>
      <c r="G584" s="26" t="s">
        <v>103</v>
      </c>
      <c r="H584" s="27">
        <v>2</v>
      </c>
      <c r="I584" s="28">
        <v>2</v>
      </c>
      <c r="J584" s="29">
        <v>547.7</v>
      </c>
      <c r="K584" s="29">
        <v>506.4</v>
      </c>
      <c r="L584" s="29">
        <v>0</v>
      </c>
      <c r="M584" s="28">
        <v>32</v>
      </c>
      <c r="N584" s="30">
        <f>'Приложение №2'!E584</f>
        <v>5546275.103999999</v>
      </c>
      <c r="O584" s="30">
        <v>0</v>
      </c>
      <c r="P584" s="30">
        <f aca="true" t="shared" si="108" ref="P584:P648">N584-R584-S584</f>
        <v>5510596.304</v>
      </c>
      <c r="Q584" s="30">
        <v>0</v>
      </c>
      <c r="R584" s="30">
        <v>35678.8</v>
      </c>
      <c r="S584" s="30">
        <v>0</v>
      </c>
      <c r="T584" s="30">
        <v>0</v>
      </c>
      <c r="U584" s="30">
        <f aca="true" t="shared" si="109" ref="U584:U647">N584/(K584+L584)</f>
        <v>10952.359999999999</v>
      </c>
      <c r="V584" s="30">
        <f aca="true" t="shared" si="110" ref="V584:V647">U584</f>
        <v>10952.359999999999</v>
      </c>
      <c r="W584" s="85">
        <v>2018</v>
      </c>
    </row>
    <row r="585" spans="1:23" ht="18.75" customHeight="1">
      <c r="A585" s="24">
        <f>A584+1</f>
        <v>207</v>
      </c>
      <c r="B585" s="24">
        <v>2</v>
      </c>
      <c r="C585" s="25" t="s">
        <v>162</v>
      </c>
      <c r="D585" s="25" t="s">
        <v>164</v>
      </c>
      <c r="E585" s="24">
        <v>1966</v>
      </c>
      <c r="F585" s="24">
        <v>1966</v>
      </c>
      <c r="G585" s="26" t="s">
        <v>48</v>
      </c>
      <c r="H585" s="27">
        <v>4</v>
      </c>
      <c r="I585" s="28">
        <v>6</v>
      </c>
      <c r="J585" s="29">
        <v>4167.3</v>
      </c>
      <c r="K585" s="29">
        <v>3119.4</v>
      </c>
      <c r="L585" s="29">
        <v>810.7</v>
      </c>
      <c r="M585" s="28">
        <v>158</v>
      </c>
      <c r="N585" s="30">
        <f>'Приложение №2'!E585</f>
        <v>3602565.466</v>
      </c>
      <c r="O585" s="30">
        <v>0</v>
      </c>
      <c r="P585" s="30">
        <f t="shared" si="108"/>
        <v>3480652.546</v>
      </c>
      <c r="Q585" s="30">
        <v>0</v>
      </c>
      <c r="R585" s="30">
        <v>121912.92</v>
      </c>
      <c r="S585" s="30">
        <v>0</v>
      </c>
      <c r="T585" s="30">
        <v>0</v>
      </c>
      <c r="U585" s="30">
        <f t="shared" si="109"/>
        <v>916.66</v>
      </c>
      <c r="V585" s="30">
        <f t="shared" si="110"/>
        <v>916.66</v>
      </c>
      <c r="W585" s="85">
        <v>2018</v>
      </c>
    </row>
    <row r="586" spans="1:23" ht="18.75" customHeight="1">
      <c r="A586" s="24">
        <f aca="true" t="shared" si="111" ref="A586:A651">A585+1</f>
        <v>208</v>
      </c>
      <c r="B586" s="24">
        <v>3</v>
      </c>
      <c r="C586" s="25" t="s">
        <v>162</v>
      </c>
      <c r="D586" s="25" t="s">
        <v>185</v>
      </c>
      <c r="E586" s="24">
        <v>1967</v>
      </c>
      <c r="F586" s="24">
        <v>1967</v>
      </c>
      <c r="G586" s="26" t="s">
        <v>48</v>
      </c>
      <c r="H586" s="27">
        <v>4</v>
      </c>
      <c r="I586" s="28">
        <v>6</v>
      </c>
      <c r="J586" s="29">
        <v>3753.6</v>
      </c>
      <c r="K586" s="29">
        <v>2991.6</v>
      </c>
      <c r="L586" s="29">
        <v>615.5</v>
      </c>
      <c r="M586" s="28">
        <v>155</v>
      </c>
      <c r="N586" s="30">
        <f>'Приложение №2'!E586</f>
        <v>9081057.57</v>
      </c>
      <c r="O586" s="30">
        <v>0</v>
      </c>
      <c r="P586" s="30">
        <f t="shared" si="108"/>
        <v>9081057.57</v>
      </c>
      <c r="Q586" s="30">
        <v>0</v>
      </c>
      <c r="R586" s="30">
        <v>0</v>
      </c>
      <c r="S586" s="30">
        <v>0</v>
      </c>
      <c r="T586" s="30">
        <v>0</v>
      </c>
      <c r="U586" s="30">
        <f t="shared" si="109"/>
        <v>2517.5508219899643</v>
      </c>
      <c r="V586" s="30">
        <f t="shared" si="110"/>
        <v>2517.5508219899643</v>
      </c>
      <c r="W586" s="85">
        <v>2018</v>
      </c>
    </row>
    <row r="587" spans="1:23" ht="18.75" customHeight="1">
      <c r="A587" s="24">
        <f t="shared" si="111"/>
        <v>209</v>
      </c>
      <c r="B587" s="24">
        <v>4</v>
      </c>
      <c r="C587" s="25" t="s">
        <v>162</v>
      </c>
      <c r="D587" s="25" t="s">
        <v>186</v>
      </c>
      <c r="E587" s="24">
        <v>1967</v>
      </c>
      <c r="F587" s="24">
        <v>1967</v>
      </c>
      <c r="G587" s="26" t="s">
        <v>48</v>
      </c>
      <c r="H587" s="27">
        <v>4</v>
      </c>
      <c r="I587" s="28">
        <v>6</v>
      </c>
      <c r="J587" s="29">
        <v>4047.4</v>
      </c>
      <c r="K587" s="29">
        <v>2520.1</v>
      </c>
      <c r="L587" s="29">
        <v>1289.1</v>
      </c>
      <c r="M587" s="28">
        <v>102</v>
      </c>
      <c r="N587" s="30">
        <f>'Приложение №2'!E587</f>
        <v>5957450.16</v>
      </c>
      <c r="O587" s="30">
        <v>0</v>
      </c>
      <c r="P587" s="30">
        <f t="shared" si="108"/>
        <v>5957450.16</v>
      </c>
      <c r="Q587" s="30">
        <v>0</v>
      </c>
      <c r="R587" s="30">
        <v>0</v>
      </c>
      <c r="S587" s="30">
        <v>0</v>
      </c>
      <c r="T587" s="30">
        <v>0</v>
      </c>
      <c r="U587" s="30">
        <f t="shared" si="109"/>
        <v>1563.963603906332</v>
      </c>
      <c r="V587" s="30">
        <f t="shared" si="110"/>
        <v>1563.963603906332</v>
      </c>
      <c r="W587" s="85">
        <v>2018</v>
      </c>
    </row>
    <row r="588" spans="1:23" ht="18.75" customHeight="1">
      <c r="A588" s="24">
        <f t="shared" si="111"/>
        <v>210</v>
      </c>
      <c r="B588" s="24">
        <v>5</v>
      </c>
      <c r="C588" s="25" t="s">
        <v>162</v>
      </c>
      <c r="D588" s="25" t="s">
        <v>187</v>
      </c>
      <c r="E588" s="24">
        <v>1968</v>
      </c>
      <c r="F588" s="24">
        <v>1968</v>
      </c>
      <c r="G588" s="26" t="s">
        <v>48</v>
      </c>
      <c r="H588" s="27">
        <v>4</v>
      </c>
      <c r="I588" s="28">
        <v>2</v>
      </c>
      <c r="J588" s="29">
        <v>1370.5</v>
      </c>
      <c r="K588" s="29">
        <v>1183.27</v>
      </c>
      <c r="L588" s="29">
        <v>91.3</v>
      </c>
      <c r="M588" s="28">
        <v>63</v>
      </c>
      <c r="N588" s="30">
        <f>'Приложение №2'!E588</f>
        <v>1255234.7730999999</v>
      </c>
      <c r="O588" s="30">
        <v>0</v>
      </c>
      <c r="P588" s="30">
        <f t="shared" si="108"/>
        <v>1154837.6231</v>
      </c>
      <c r="Q588" s="30">
        <v>0</v>
      </c>
      <c r="R588" s="30">
        <v>100397.15</v>
      </c>
      <c r="S588" s="30">
        <v>0</v>
      </c>
      <c r="T588" s="30">
        <v>0</v>
      </c>
      <c r="U588" s="30">
        <f t="shared" si="109"/>
        <v>984.8299999999999</v>
      </c>
      <c r="V588" s="30">
        <f t="shared" si="110"/>
        <v>984.8299999999999</v>
      </c>
      <c r="W588" s="85">
        <v>2018</v>
      </c>
    </row>
    <row r="589" spans="1:23" ht="18.75" customHeight="1">
      <c r="A589" s="24">
        <f t="shared" si="111"/>
        <v>211</v>
      </c>
      <c r="B589" s="24">
        <v>6</v>
      </c>
      <c r="C589" s="25" t="s">
        <v>162</v>
      </c>
      <c r="D589" s="25" t="s">
        <v>417</v>
      </c>
      <c r="E589" s="24">
        <v>1979</v>
      </c>
      <c r="F589" s="24">
        <v>1979</v>
      </c>
      <c r="G589" s="26" t="s">
        <v>103</v>
      </c>
      <c r="H589" s="27">
        <v>2</v>
      </c>
      <c r="I589" s="28">
        <v>2</v>
      </c>
      <c r="J589" s="29">
        <v>423.8</v>
      </c>
      <c r="K589" s="29">
        <v>375.3</v>
      </c>
      <c r="L589" s="29">
        <v>0</v>
      </c>
      <c r="M589" s="28">
        <v>22</v>
      </c>
      <c r="N589" s="30">
        <f>'Приложение №2'!E589</f>
        <v>7103599.587</v>
      </c>
      <c r="O589" s="30">
        <v>0</v>
      </c>
      <c r="P589" s="30">
        <f t="shared" si="108"/>
        <v>6863725.007000001</v>
      </c>
      <c r="Q589" s="30">
        <v>0</v>
      </c>
      <c r="R589" s="30">
        <v>21806.77</v>
      </c>
      <c r="S589" s="30">
        <v>218067.81</v>
      </c>
      <c r="T589" s="30">
        <v>0</v>
      </c>
      <c r="U589" s="30">
        <f t="shared" si="109"/>
        <v>18927.79</v>
      </c>
      <c r="V589" s="30">
        <f t="shared" si="110"/>
        <v>18927.79</v>
      </c>
      <c r="W589" s="85">
        <v>2018</v>
      </c>
    </row>
    <row r="590" spans="1:23" ht="18.75" customHeight="1">
      <c r="A590" s="24">
        <f t="shared" si="111"/>
        <v>212</v>
      </c>
      <c r="B590" s="24">
        <v>7</v>
      </c>
      <c r="C590" s="25" t="s">
        <v>162</v>
      </c>
      <c r="D590" s="25" t="s">
        <v>418</v>
      </c>
      <c r="E590" s="24">
        <v>1971</v>
      </c>
      <c r="F590" s="24">
        <v>1971</v>
      </c>
      <c r="G590" s="26" t="s">
        <v>103</v>
      </c>
      <c r="H590" s="27">
        <v>2</v>
      </c>
      <c r="I590" s="28">
        <v>3</v>
      </c>
      <c r="J590" s="29">
        <v>542.4</v>
      </c>
      <c r="K590" s="29">
        <v>500.8</v>
      </c>
      <c r="L590" s="29">
        <v>0</v>
      </c>
      <c r="M590" s="28">
        <v>32</v>
      </c>
      <c r="N590" s="30">
        <f>'Приложение №2'!E590</f>
        <v>1306396.896</v>
      </c>
      <c r="O590" s="30">
        <v>0</v>
      </c>
      <c r="P590" s="30">
        <f t="shared" si="108"/>
        <v>966572.7959999999</v>
      </c>
      <c r="Q590" s="30">
        <v>0</v>
      </c>
      <c r="R590" s="30">
        <v>30893.1</v>
      </c>
      <c r="S590" s="30">
        <v>308931</v>
      </c>
      <c r="T590" s="30">
        <v>0</v>
      </c>
      <c r="U590" s="30">
        <f t="shared" si="109"/>
        <v>2608.62</v>
      </c>
      <c r="V590" s="30">
        <f t="shared" si="110"/>
        <v>2608.62</v>
      </c>
      <c r="W590" s="85">
        <v>2018</v>
      </c>
    </row>
    <row r="591" spans="1:23" ht="18.75" customHeight="1">
      <c r="A591" s="24">
        <f t="shared" si="111"/>
        <v>213</v>
      </c>
      <c r="B591" s="24">
        <v>8</v>
      </c>
      <c r="C591" s="25" t="s">
        <v>162</v>
      </c>
      <c r="D591" s="25" t="s">
        <v>419</v>
      </c>
      <c r="E591" s="24">
        <v>1971</v>
      </c>
      <c r="F591" s="24">
        <v>1971</v>
      </c>
      <c r="G591" s="26" t="s">
        <v>103</v>
      </c>
      <c r="H591" s="27">
        <v>2</v>
      </c>
      <c r="I591" s="28">
        <v>3</v>
      </c>
      <c r="J591" s="29">
        <v>524.5</v>
      </c>
      <c r="K591" s="29">
        <v>485.8</v>
      </c>
      <c r="L591" s="29">
        <v>0</v>
      </c>
      <c r="M591" s="28">
        <v>28</v>
      </c>
      <c r="N591" s="30">
        <f>'Приложение №2'!E591</f>
        <v>1267267.596</v>
      </c>
      <c r="O591" s="30">
        <v>0</v>
      </c>
      <c r="P591" s="30">
        <f t="shared" si="108"/>
        <v>912113.0159999998</v>
      </c>
      <c r="Q591" s="30">
        <v>0</v>
      </c>
      <c r="R591" s="30">
        <v>32286.78</v>
      </c>
      <c r="S591" s="30">
        <v>322867.8</v>
      </c>
      <c r="T591" s="30">
        <v>0</v>
      </c>
      <c r="U591" s="30">
        <f t="shared" si="109"/>
        <v>2608.62</v>
      </c>
      <c r="V591" s="30">
        <f t="shared" si="110"/>
        <v>2608.62</v>
      </c>
      <c r="W591" s="85">
        <v>2018</v>
      </c>
    </row>
    <row r="592" spans="1:23" ht="18.75" customHeight="1">
      <c r="A592" s="24">
        <f t="shared" si="111"/>
        <v>214</v>
      </c>
      <c r="B592" s="24">
        <v>9</v>
      </c>
      <c r="C592" s="25" t="s">
        <v>162</v>
      </c>
      <c r="D592" s="25" t="s">
        <v>420</v>
      </c>
      <c r="E592" s="24">
        <v>1975</v>
      </c>
      <c r="F592" s="24">
        <v>1975</v>
      </c>
      <c r="G592" s="26" t="s">
        <v>103</v>
      </c>
      <c r="H592" s="27">
        <v>2</v>
      </c>
      <c r="I592" s="28">
        <v>3</v>
      </c>
      <c r="J592" s="29">
        <v>520</v>
      </c>
      <c r="K592" s="29">
        <v>482.9</v>
      </c>
      <c r="L592" s="29">
        <v>0</v>
      </c>
      <c r="M592" s="28">
        <v>31</v>
      </c>
      <c r="N592" s="30">
        <f>'Приложение №2'!E592</f>
        <v>1259702.598</v>
      </c>
      <c r="O592" s="30">
        <v>0</v>
      </c>
      <c r="P592" s="30">
        <f t="shared" si="108"/>
        <v>899924.0580000001</v>
      </c>
      <c r="Q592" s="30">
        <v>0</v>
      </c>
      <c r="R592" s="30">
        <v>32707.14</v>
      </c>
      <c r="S592" s="30">
        <v>327071.4</v>
      </c>
      <c r="T592" s="30">
        <v>0</v>
      </c>
      <c r="U592" s="30">
        <f t="shared" si="109"/>
        <v>2608.6200000000003</v>
      </c>
      <c r="V592" s="30">
        <f t="shared" si="110"/>
        <v>2608.6200000000003</v>
      </c>
      <c r="W592" s="85">
        <v>2018</v>
      </c>
    </row>
    <row r="593" spans="1:23" ht="18.75" customHeight="1">
      <c r="A593" s="24">
        <f t="shared" si="111"/>
        <v>215</v>
      </c>
      <c r="B593" s="24">
        <v>10</v>
      </c>
      <c r="C593" s="25" t="s">
        <v>162</v>
      </c>
      <c r="D593" s="25" t="s">
        <v>230</v>
      </c>
      <c r="E593" s="24">
        <v>1989</v>
      </c>
      <c r="F593" s="24">
        <v>2006</v>
      </c>
      <c r="G593" s="26" t="s">
        <v>48</v>
      </c>
      <c r="H593" s="27">
        <v>9</v>
      </c>
      <c r="I593" s="28">
        <v>1</v>
      </c>
      <c r="J593" s="29">
        <v>2266.1</v>
      </c>
      <c r="K593" s="29">
        <v>2002.3</v>
      </c>
      <c r="L593" s="29">
        <v>0</v>
      </c>
      <c r="M593" s="28">
        <v>90</v>
      </c>
      <c r="N593" s="30">
        <f>'Приложение №2'!E593</f>
        <v>852858.8</v>
      </c>
      <c r="O593" s="30">
        <v>0</v>
      </c>
      <c r="P593" s="30">
        <f t="shared" si="108"/>
        <v>0</v>
      </c>
      <c r="Q593" s="30">
        <v>0</v>
      </c>
      <c r="R593" s="30">
        <v>160461.76</v>
      </c>
      <c r="S593" s="30">
        <f>N593-R593</f>
        <v>692397.04</v>
      </c>
      <c r="T593" s="30">
        <v>0</v>
      </c>
      <c r="U593" s="30">
        <f t="shared" si="109"/>
        <v>425.9395694950807</v>
      </c>
      <c r="V593" s="30">
        <f t="shared" si="110"/>
        <v>425.9395694950807</v>
      </c>
      <c r="W593" s="85">
        <v>2018</v>
      </c>
    </row>
    <row r="594" spans="1:23" ht="18.75" customHeight="1">
      <c r="A594" s="24">
        <f t="shared" si="111"/>
        <v>216</v>
      </c>
      <c r="B594" s="24">
        <v>11</v>
      </c>
      <c r="C594" s="25" t="s">
        <v>162</v>
      </c>
      <c r="D594" s="25" t="s">
        <v>421</v>
      </c>
      <c r="E594" s="24">
        <v>1969</v>
      </c>
      <c r="F594" s="24">
        <v>1969</v>
      </c>
      <c r="G594" s="26" t="s">
        <v>103</v>
      </c>
      <c r="H594" s="27">
        <v>2</v>
      </c>
      <c r="I594" s="28">
        <v>2</v>
      </c>
      <c r="J594" s="29">
        <v>566</v>
      </c>
      <c r="K594" s="29">
        <v>522.7</v>
      </c>
      <c r="L594" s="29">
        <v>0</v>
      </c>
      <c r="M594" s="28">
        <v>47</v>
      </c>
      <c r="N594" s="30">
        <f>'Приложение №2'!E594</f>
        <v>962473.645</v>
      </c>
      <c r="O594" s="30">
        <v>0</v>
      </c>
      <c r="P594" s="30">
        <f t="shared" si="108"/>
        <v>681004.915</v>
      </c>
      <c r="Q594" s="30">
        <v>0</v>
      </c>
      <c r="R594" s="30">
        <v>37025.82</v>
      </c>
      <c r="S594" s="30">
        <v>244442.91</v>
      </c>
      <c r="T594" s="30">
        <v>0</v>
      </c>
      <c r="U594" s="30">
        <f t="shared" si="109"/>
        <v>1841.35</v>
      </c>
      <c r="V594" s="30">
        <f t="shared" si="110"/>
        <v>1841.35</v>
      </c>
      <c r="W594" s="85">
        <v>2018</v>
      </c>
    </row>
    <row r="595" spans="1:23" ht="18.75" customHeight="1">
      <c r="A595" s="24">
        <f t="shared" si="111"/>
        <v>217</v>
      </c>
      <c r="B595" s="24">
        <v>12</v>
      </c>
      <c r="C595" s="25" t="s">
        <v>162</v>
      </c>
      <c r="D595" s="25" t="s">
        <v>422</v>
      </c>
      <c r="E595" s="24">
        <v>1987</v>
      </c>
      <c r="F595" s="24">
        <v>1987</v>
      </c>
      <c r="G595" s="26" t="s">
        <v>103</v>
      </c>
      <c r="H595" s="27">
        <v>2</v>
      </c>
      <c r="I595" s="28">
        <v>3</v>
      </c>
      <c r="J595" s="29">
        <v>602.4</v>
      </c>
      <c r="K595" s="29">
        <v>531.4</v>
      </c>
      <c r="L595" s="29">
        <v>0</v>
      </c>
      <c r="M595" s="28">
        <v>24</v>
      </c>
      <c r="N595" s="30">
        <f>'Приложение №2'!E595</f>
        <v>10058227.605999999</v>
      </c>
      <c r="O595" s="30">
        <v>0</v>
      </c>
      <c r="P595" s="30">
        <f t="shared" si="108"/>
        <v>10031402.435999999</v>
      </c>
      <c r="Q595" s="30">
        <v>0</v>
      </c>
      <c r="R595" s="30">
        <v>26825.17</v>
      </c>
      <c r="S595" s="30">
        <v>0</v>
      </c>
      <c r="T595" s="30">
        <v>0</v>
      </c>
      <c r="U595" s="30">
        <f t="shared" si="109"/>
        <v>18927.789999999997</v>
      </c>
      <c r="V595" s="30">
        <f t="shared" si="110"/>
        <v>18927.789999999997</v>
      </c>
      <c r="W595" s="85">
        <v>2018</v>
      </c>
    </row>
    <row r="596" spans="1:23" ht="18.75" customHeight="1">
      <c r="A596" s="24">
        <f t="shared" si="111"/>
        <v>218</v>
      </c>
      <c r="B596" s="24">
        <v>13</v>
      </c>
      <c r="C596" s="25" t="s">
        <v>162</v>
      </c>
      <c r="D596" s="25" t="s">
        <v>423</v>
      </c>
      <c r="E596" s="24">
        <v>1989</v>
      </c>
      <c r="F596" s="24">
        <v>1989</v>
      </c>
      <c r="G596" s="26" t="s">
        <v>103</v>
      </c>
      <c r="H596" s="27">
        <v>2</v>
      </c>
      <c r="I596" s="28">
        <v>2</v>
      </c>
      <c r="J596" s="29">
        <v>342.3</v>
      </c>
      <c r="K596" s="29">
        <v>305.3</v>
      </c>
      <c r="L596" s="29">
        <v>0</v>
      </c>
      <c r="M596" s="28">
        <v>22</v>
      </c>
      <c r="N596" s="30">
        <f>'Приложение №2'!E596</f>
        <v>5487511.0479999995</v>
      </c>
      <c r="O596" s="30">
        <v>0</v>
      </c>
      <c r="P596" s="30">
        <f t="shared" si="108"/>
        <v>5235214.177999999</v>
      </c>
      <c r="Q596" s="30">
        <v>0</v>
      </c>
      <c r="R596" s="30">
        <v>22936.07</v>
      </c>
      <c r="S596" s="30">
        <v>229360.8</v>
      </c>
      <c r="T596" s="30">
        <v>0</v>
      </c>
      <c r="U596" s="30">
        <f t="shared" si="109"/>
        <v>17974.159999999996</v>
      </c>
      <c r="V596" s="30">
        <f t="shared" si="110"/>
        <v>17974.159999999996</v>
      </c>
      <c r="W596" s="85">
        <v>2018</v>
      </c>
    </row>
    <row r="597" spans="1:23" ht="18.75" customHeight="1">
      <c r="A597" s="24">
        <f t="shared" si="111"/>
        <v>219</v>
      </c>
      <c r="B597" s="24">
        <v>14</v>
      </c>
      <c r="C597" s="25" t="s">
        <v>162</v>
      </c>
      <c r="D597" s="25" t="s">
        <v>424</v>
      </c>
      <c r="E597" s="24">
        <v>1982</v>
      </c>
      <c r="F597" s="24">
        <v>1983</v>
      </c>
      <c r="G597" s="26" t="s">
        <v>103</v>
      </c>
      <c r="H597" s="27">
        <v>2</v>
      </c>
      <c r="I597" s="28">
        <v>2</v>
      </c>
      <c r="J597" s="29">
        <v>543</v>
      </c>
      <c r="K597" s="29">
        <v>483.8</v>
      </c>
      <c r="L597" s="29">
        <v>0</v>
      </c>
      <c r="M597" s="28">
        <v>33</v>
      </c>
      <c r="N597" s="30">
        <f>'Приложение №2'!E597</f>
        <v>2614261.6799999997</v>
      </c>
      <c r="O597" s="30">
        <v>0</v>
      </c>
      <c r="P597" s="30">
        <f t="shared" si="108"/>
        <v>2227426.6599999997</v>
      </c>
      <c r="Q597" s="30">
        <v>0</v>
      </c>
      <c r="R597" s="30">
        <v>35166.82</v>
      </c>
      <c r="S597" s="30">
        <v>351668.2</v>
      </c>
      <c r="T597" s="30">
        <v>0</v>
      </c>
      <c r="U597" s="30">
        <f t="shared" si="109"/>
        <v>5403.599999999999</v>
      </c>
      <c r="V597" s="30">
        <f t="shared" si="110"/>
        <v>5403.599999999999</v>
      </c>
      <c r="W597" s="85">
        <v>2018</v>
      </c>
    </row>
    <row r="598" spans="1:23" ht="18.75" customHeight="1">
      <c r="A598" s="24">
        <f t="shared" si="111"/>
        <v>220</v>
      </c>
      <c r="B598" s="24">
        <v>15</v>
      </c>
      <c r="C598" s="25" t="s">
        <v>162</v>
      </c>
      <c r="D598" s="25" t="s">
        <v>425</v>
      </c>
      <c r="E598" s="24">
        <v>1988</v>
      </c>
      <c r="F598" s="24">
        <v>1988</v>
      </c>
      <c r="G598" s="26" t="s">
        <v>103</v>
      </c>
      <c r="H598" s="27">
        <v>2</v>
      </c>
      <c r="I598" s="28">
        <v>3</v>
      </c>
      <c r="J598" s="29">
        <v>552.6</v>
      </c>
      <c r="K598" s="29">
        <v>485.2</v>
      </c>
      <c r="L598" s="29">
        <v>0</v>
      </c>
      <c r="M598" s="28">
        <v>17</v>
      </c>
      <c r="N598" s="30">
        <f>'Приложение №2'!E598</f>
        <v>2159125.4439999997</v>
      </c>
      <c r="O598" s="30">
        <v>0</v>
      </c>
      <c r="P598" s="30">
        <f t="shared" si="108"/>
        <v>1764411.1339999996</v>
      </c>
      <c r="Q598" s="30">
        <v>0</v>
      </c>
      <c r="R598" s="30">
        <v>35883.12</v>
      </c>
      <c r="S598" s="30">
        <v>358831.19</v>
      </c>
      <c r="T598" s="30">
        <v>0</v>
      </c>
      <c r="U598" s="30">
        <f t="shared" si="109"/>
        <v>4449.969999999999</v>
      </c>
      <c r="V598" s="30">
        <f t="shared" si="110"/>
        <v>4449.969999999999</v>
      </c>
      <c r="W598" s="85">
        <v>2018</v>
      </c>
    </row>
    <row r="599" spans="1:23" ht="18.75" customHeight="1">
      <c r="A599" s="24">
        <f t="shared" si="111"/>
        <v>221</v>
      </c>
      <c r="B599" s="24">
        <v>16</v>
      </c>
      <c r="C599" s="25" t="s">
        <v>162</v>
      </c>
      <c r="D599" s="25" t="s">
        <v>426</v>
      </c>
      <c r="E599" s="24">
        <v>1985</v>
      </c>
      <c r="F599" s="24">
        <v>1985</v>
      </c>
      <c r="G599" s="26" t="s">
        <v>103</v>
      </c>
      <c r="H599" s="27">
        <v>2</v>
      </c>
      <c r="I599" s="28">
        <v>3</v>
      </c>
      <c r="J599" s="29">
        <v>561.6</v>
      </c>
      <c r="K599" s="29">
        <v>493.9</v>
      </c>
      <c r="L599" s="29">
        <v>0</v>
      </c>
      <c r="M599" s="28">
        <v>30</v>
      </c>
      <c r="N599" s="30">
        <f>'Приложение №2'!E599</f>
        <v>7760388.932999999</v>
      </c>
      <c r="O599" s="30">
        <v>0</v>
      </c>
      <c r="P599" s="30">
        <f t="shared" si="108"/>
        <v>7374023.293</v>
      </c>
      <c r="Q599" s="30">
        <v>0</v>
      </c>
      <c r="R599" s="30">
        <v>35124.16</v>
      </c>
      <c r="S599" s="30">
        <v>351241.48</v>
      </c>
      <c r="T599" s="30">
        <v>0</v>
      </c>
      <c r="U599" s="30">
        <f t="shared" si="109"/>
        <v>15712.47</v>
      </c>
      <c r="V599" s="30">
        <f t="shared" si="110"/>
        <v>15712.47</v>
      </c>
      <c r="W599" s="85">
        <v>2018</v>
      </c>
    </row>
    <row r="600" spans="1:23" ht="18.75" customHeight="1">
      <c r="A600" s="24">
        <f t="shared" si="111"/>
        <v>222</v>
      </c>
      <c r="B600" s="24">
        <v>17</v>
      </c>
      <c r="C600" s="25" t="s">
        <v>162</v>
      </c>
      <c r="D600" s="25" t="s">
        <v>427</v>
      </c>
      <c r="E600" s="24">
        <v>1988</v>
      </c>
      <c r="F600" s="24">
        <v>1988</v>
      </c>
      <c r="G600" s="26" t="s">
        <v>103</v>
      </c>
      <c r="H600" s="27">
        <v>1</v>
      </c>
      <c r="I600" s="28">
        <v>1</v>
      </c>
      <c r="J600" s="29">
        <v>475.2</v>
      </c>
      <c r="K600" s="29">
        <v>355.4</v>
      </c>
      <c r="L600" s="29">
        <v>0</v>
      </c>
      <c r="M600" s="28">
        <v>42</v>
      </c>
      <c r="N600" s="30">
        <f>'Приложение №2'!E600</f>
        <v>9596233.588</v>
      </c>
      <c r="O600" s="30">
        <v>0</v>
      </c>
      <c r="P600" s="30">
        <f t="shared" si="108"/>
        <v>9587738.308</v>
      </c>
      <c r="Q600" s="30">
        <v>0</v>
      </c>
      <c r="R600" s="30">
        <v>8495.28</v>
      </c>
      <c r="S600" s="30">
        <v>0</v>
      </c>
      <c r="T600" s="30">
        <v>0</v>
      </c>
      <c r="U600" s="30">
        <f t="shared" si="109"/>
        <v>27001.22</v>
      </c>
      <c r="V600" s="30">
        <f t="shared" si="110"/>
        <v>27001.22</v>
      </c>
      <c r="W600" s="85">
        <v>2018</v>
      </c>
    </row>
    <row r="601" spans="1:23" ht="18.75" customHeight="1">
      <c r="A601" s="24">
        <f t="shared" si="111"/>
        <v>223</v>
      </c>
      <c r="B601" s="24">
        <v>18</v>
      </c>
      <c r="C601" s="25" t="s">
        <v>162</v>
      </c>
      <c r="D601" s="25" t="s">
        <v>428</v>
      </c>
      <c r="E601" s="24">
        <v>1971</v>
      </c>
      <c r="F601" s="24">
        <v>1971</v>
      </c>
      <c r="G601" s="26" t="s">
        <v>103</v>
      </c>
      <c r="H601" s="27">
        <v>1</v>
      </c>
      <c r="I601" s="28">
        <v>1</v>
      </c>
      <c r="J601" s="29">
        <v>161.7</v>
      </c>
      <c r="K601" s="29">
        <v>133.8</v>
      </c>
      <c r="L601" s="29">
        <v>0</v>
      </c>
      <c r="M601" s="28">
        <v>6</v>
      </c>
      <c r="N601" s="30">
        <f>'Приложение №2'!E601</f>
        <v>3612763.2360000005</v>
      </c>
      <c r="O601" s="30">
        <v>0</v>
      </c>
      <c r="P601" s="30">
        <f t="shared" si="108"/>
        <v>3598816.1360000004</v>
      </c>
      <c r="Q601" s="30">
        <v>0</v>
      </c>
      <c r="R601" s="30">
        <v>1267.9</v>
      </c>
      <c r="S601" s="30">
        <v>12679.2</v>
      </c>
      <c r="T601" s="30">
        <v>0</v>
      </c>
      <c r="U601" s="30">
        <f t="shared" si="109"/>
        <v>27001.22</v>
      </c>
      <c r="V601" s="30">
        <f t="shared" si="110"/>
        <v>27001.22</v>
      </c>
      <c r="W601" s="85">
        <v>2018</v>
      </c>
    </row>
    <row r="602" spans="1:23" ht="18.75" customHeight="1">
      <c r="A602" s="24">
        <f t="shared" si="111"/>
        <v>224</v>
      </c>
      <c r="B602" s="24">
        <v>19</v>
      </c>
      <c r="C602" s="25" t="s">
        <v>162</v>
      </c>
      <c r="D602" s="25" t="s">
        <v>429</v>
      </c>
      <c r="E602" s="24">
        <v>1989</v>
      </c>
      <c r="F602" s="24">
        <v>1989</v>
      </c>
      <c r="G602" s="26" t="s">
        <v>103</v>
      </c>
      <c r="H602" s="27">
        <v>2</v>
      </c>
      <c r="I602" s="28">
        <v>1</v>
      </c>
      <c r="J602" s="29">
        <v>1357.1</v>
      </c>
      <c r="K602" s="29">
        <v>1107.1</v>
      </c>
      <c r="L602" s="29">
        <v>0</v>
      </c>
      <c r="M602" s="28">
        <v>70</v>
      </c>
      <c r="N602" s="30">
        <f>'Приложение №2'!E602</f>
        <v>20954956.308999997</v>
      </c>
      <c r="O602" s="30">
        <v>0</v>
      </c>
      <c r="P602" s="30">
        <f t="shared" si="108"/>
        <v>20261036.718999997</v>
      </c>
      <c r="Q602" s="30">
        <v>0</v>
      </c>
      <c r="R602" s="30">
        <v>63083.6</v>
      </c>
      <c r="S602" s="30">
        <v>630835.99</v>
      </c>
      <c r="T602" s="30">
        <v>0</v>
      </c>
      <c r="U602" s="30">
        <f t="shared" si="109"/>
        <v>18927.789999999997</v>
      </c>
      <c r="V602" s="30">
        <f t="shared" si="110"/>
        <v>18927.789999999997</v>
      </c>
      <c r="W602" s="85">
        <v>2018</v>
      </c>
    </row>
    <row r="603" spans="1:23" ht="18.75" customHeight="1">
      <c r="A603" s="24">
        <f t="shared" si="111"/>
        <v>225</v>
      </c>
      <c r="B603" s="24">
        <v>20</v>
      </c>
      <c r="C603" s="25" t="s">
        <v>162</v>
      </c>
      <c r="D603" s="25" t="s">
        <v>231</v>
      </c>
      <c r="E603" s="24">
        <v>1968</v>
      </c>
      <c r="F603" s="24">
        <v>1968</v>
      </c>
      <c r="G603" s="26" t="s">
        <v>48</v>
      </c>
      <c r="H603" s="27">
        <v>4</v>
      </c>
      <c r="I603" s="28">
        <v>2</v>
      </c>
      <c r="J603" s="29">
        <v>1367.9</v>
      </c>
      <c r="K603" s="29">
        <v>1174.8</v>
      </c>
      <c r="L603" s="29">
        <v>86.4</v>
      </c>
      <c r="M603" s="28">
        <v>46</v>
      </c>
      <c r="N603" s="30">
        <f>'Приложение №2'!E603</f>
        <v>684365.0499999999</v>
      </c>
      <c r="O603" s="30">
        <v>0</v>
      </c>
      <c r="P603" s="30">
        <f t="shared" si="108"/>
        <v>0</v>
      </c>
      <c r="Q603" s="30">
        <v>0</v>
      </c>
      <c r="R603" s="30">
        <v>89326.53</v>
      </c>
      <c r="S603" s="30">
        <f>N603-R603</f>
        <v>595038.5199999999</v>
      </c>
      <c r="T603" s="30">
        <v>0</v>
      </c>
      <c r="U603" s="30">
        <f t="shared" si="109"/>
        <v>542.6300745321915</v>
      </c>
      <c r="V603" s="30">
        <f t="shared" si="110"/>
        <v>542.6300745321915</v>
      </c>
      <c r="W603" s="85">
        <v>2018</v>
      </c>
    </row>
    <row r="604" spans="1:23" ht="18.75" customHeight="1">
      <c r="A604" s="24">
        <f t="shared" si="111"/>
        <v>226</v>
      </c>
      <c r="B604" s="24">
        <v>21</v>
      </c>
      <c r="C604" s="25" t="s">
        <v>162</v>
      </c>
      <c r="D604" s="25" t="s">
        <v>430</v>
      </c>
      <c r="E604" s="24">
        <v>1972</v>
      </c>
      <c r="F604" s="24">
        <v>1972</v>
      </c>
      <c r="G604" s="26" t="s">
        <v>103</v>
      </c>
      <c r="H604" s="27">
        <v>2</v>
      </c>
      <c r="I604" s="28">
        <v>2</v>
      </c>
      <c r="J604" s="29">
        <v>530.3</v>
      </c>
      <c r="K604" s="29">
        <v>493.2</v>
      </c>
      <c r="L604" s="29">
        <v>0</v>
      </c>
      <c r="M604" s="28">
        <v>26</v>
      </c>
      <c r="N604" s="30">
        <f>'Приложение №2'!E604</f>
        <v>1197095.04</v>
      </c>
      <c r="O604" s="30">
        <v>0</v>
      </c>
      <c r="P604" s="30">
        <f t="shared" si="108"/>
        <v>1186474.32</v>
      </c>
      <c r="Q604" s="30">
        <v>0</v>
      </c>
      <c r="R604" s="30">
        <v>10620.72</v>
      </c>
      <c r="S604" s="30">
        <v>0</v>
      </c>
      <c r="T604" s="30">
        <v>0</v>
      </c>
      <c r="U604" s="30">
        <f t="shared" si="109"/>
        <v>2427.2000000000003</v>
      </c>
      <c r="V604" s="30">
        <f t="shared" si="110"/>
        <v>2427.2000000000003</v>
      </c>
      <c r="W604" s="85">
        <v>2018</v>
      </c>
    </row>
    <row r="605" spans="1:23" ht="18.75" customHeight="1">
      <c r="A605" s="24">
        <f t="shared" si="111"/>
        <v>227</v>
      </c>
      <c r="B605" s="24">
        <v>22</v>
      </c>
      <c r="C605" s="25" t="s">
        <v>162</v>
      </c>
      <c r="D605" s="25" t="s">
        <v>431</v>
      </c>
      <c r="E605" s="24">
        <v>1981</v>
      </c>
      <c r="F605" s="24">
        <v>1981</v>
      </c>
      <c r="G605" s="26" t="s">
        <v>103</v>
      </c>
      <c r="H605" s="27">
        <v>2</v>
      </c>
      <c r="I605" s="28">
        <v>2</v>
      </c>
      <c r="J605" s="29">
        <v>544.5</v>
      </c>
      <c r="K605" s="29">
        <v>477.2</v>
      </c>
      <c r="L605" s="29">
        <v>0</v>
      </c>
      <c r="M605" s="28">
        <v>37</v>
      </c>
      <c r="N605" s="30">
        <f>'Приложение №2'!E605</f>
        <v>1244833.464</v>
      </c>
      <c r="O605" s="30">
        <v>0</v>
      </c>
      <c r="P605" s="30">
        <f t="shared" si="108"/>
        <v>869266.624</v>
      </c>
      <c r="Q605" s="30">
        <v>0</v>
      </c>
      <c r="R605" s="30">
        <v>34142.44</v>
      </c>
      <c r="S605" s="30">
        <v>341424.4</v>
      </c>
      <c r="T605" s="30">
        <v>0</v>
      </c>
      <c r="U605" s="30">
        <f t="shared" si="109"/>
        <v>2608.62</v>
      </c>
      <c r="V605" s="30">
        <f t="shared" si="110"/>
        <v>2608.62</v>
      </c>
      <c r="W605" s="85">
        <v>2018</v>
      </c>
    </row>
    <row r="606" spans="1:23" ht="18.75" customHeight="1">
      <c r="A606" s="24">
        <f t="shared" si="111"/>
        <v>228</v>
      </c>
      <c r="B606" s="24">
        <v>23</v>
      </c>
      <c r="C606" s="25" t="s">
        <v>162</v>
      </c>
      <c r="D606" s="25" t="s">
        <v>432</v>
      </c>
      <c r="E606" s="24">
        <v>1983</v>
      </c>
      <c r="F606" s="24">
        <v>1983</v>
      </c>
      <c r="G606" s="26" t="s">
        <v>103</v>
      </c>
      <c r="H606" s="27">
        <v>2</v>
      </c>
      <c r="I606" s="28">
        <v>2</v>
      </c>
      <c r="J606" s="29">
        <v>534.1</v>
      </c>
      <c r="K606" s="29">
        <v>495.3</v>
      </c>
      <c r="L606" s="29">
        <v>0</v>
      </c>
      <c r="M606" s="28">
        <v>37</v>
      </c>
      <c r="N606" s="30">
        <f>'Приложение №2'!E606</f>
        <v>1292049.486</v>
      </c>
      <c r="O606" s="30">
        <v>0</v>
      </c>
      <c r="P606" s="30">
        <f t="shared" si="108"/>
        <v>902579.7459999999</v>
      </c>
      <c r="Q606" s="30">
        <v>0</v>
      </c>
      <c r="R606" s="30">
        <v>35406.34</v>
      </c>
      <c r="S606" s="30">
        <v>354063.4</v>
      </c>
      <c r="T606" s="30">
        <v>0</v>
      </c>
      <c r="U606" s="30">
        <f t="shared" si="109"/>
        <v>2608.62</v>
      </c>
      <c r="V606" s="30">
        <f t="shared" si="110"/>
        <v>2608.62</v>
      </c>
      <c r="W606" s="85">
        <v>2018</v>
      </c>
    </row>
    <row r="607" spans="1:23" ht="18.75" customHeight="1">
      <c r="A607" s="24">
        <f t="shared" si="111"/>
        <v>229</v>
      </c>
      <c r="B607" s="24">
        <v>24</v>
      </c>
      <c r="C607" s="25" t="s">
        <v>162</v>
      </c>
      <c r="D607" s="25" t="s">
        <v>433</v>
      </c>
      <c r="E607" s="24">
        <v>1983</v>
      </c>
      <c r="F607" s="24">
        <v>1983</v>
      </c>
      <c r="G607" s="26" t="s">
        <v>103</v>
      </c>
      <c r="H607" s="27">
        <v>2</v>
      </c>
      <c r="I607" s="28">
        <v>3</v>
      </c>
      <c r="J607" s="29">
        <v>561.4</v>
      </c>
      <c r="K607" s="29">
        <v>491.2</v>
      </c>
      <c r="L607" s="29">
        <v>0</v>
      </c>
      <c r="M607" s="28">
        <v>28</v>
      </c>
      <c r="N607" s="30">
        <f>'Приложение №2'!E607</f>
        <v>9297330.447999999</v>
      </c>
      <c r="O607" s="30">
        <v>0</v>
      </c>
      <c r="P607" s="30">
        <f t="shared" si="108"/>
        <v>8901404.027999999</v>
      </c>
      <c r="Q607" s="30">
        <v>0</v>
      </c>
      <c r="R607" s="30">
        <v>35993.3</v>
      </c>
      <c r="S607" s="30">
        <v>359933.12</v>
      </c>
      <c r="T607" s="30">
        <v>0</v>
      </c>
      <c r="U607" s="30">
        <f t="shared" si="109"/>
        <v>18927.789999999997</v>
      </c>
      <c r="V607" s="30">
        <f t="shared" si="110"/>
        <v>18927.789999999997</v>
      </c>
      <c r="W607" s="85">
        <v>2018</v>
      </c>
    </row>
    <row r="608" spans="1:23" ht="18.75" customHeight="1">
      <c r="A608" s="24">
        <f t="shared" si="111"/>
        <v>230</v>
      </c>
      <c r="B608" s="24">
        <v>25</v>
      </c>
      <c r="C608" s="25" t="s">
        <v>162</v>
      </c>
      <c r="D608" s="25" t="s">
        <v>232</v>
      </c>
      <c r="E608" s="24">
        <v>1968</v>
      </c>
      <c r="F608" s="24">
        <v>1968</v>
      </c>
      <c r="G608" s="26" t="s">
        <v>48</v>
      </c>
      <c r="H608" s="27">
        <v>4</v>
      </c>
      <c r="I608" s="28">
        <v>2</v>
      </c>
      <c r="J608" s="29">
        <v>1382.8</v>
      </c>
      <c r="K608" s="29">
        <v>1214.3</v>
      </c>
      <c r="L608" s="29">
        <v>42.7</v>
      </c>
      <c r="M608" s="28">
        <v>60</v>
      </c>
      <c r="N608" s="30">
        <f>'Приложение №2'!E608</f>
        <v>5044695.859999999</v>
      </c>
      <c r="O608" s="30">
        <v>0</v>
      </c>
      <c r="P608" s="30">
        <f t="shared" si="108"/>
        <v>2942455.7199999997</v>
      </c>
      <c r="Q608" s="30">
        <v>0</v>
      </c>
      <c r="R608" s="30">
        <v>100106.68</v>
      </c>
      <c r="S608" s="30">
        <v>2002133.46</v>
      </c>
      <c r="T608" s="30">
        <v>0</v>
      </c>
      <c r="U608" s="30">
        <f t="shared" si="109"/>
        <v>4013.2823070803497</v>
      </c>
      <c r="V608" s="30">
        <f t="shared" si="110"/>
        <v>4013.2823070803497</v>
      </c>
      <c r="W608" s="85">
        <v>2018</v>
      </c>
    </row>
    <row r="609" spans="1:23" ht="18.75" customHeight="1">
      <c r="A609" s="24">
        <f t="shared" si="111"/>
        <v>231</v>
      </c>
      <c r="B609" s="24">
        <v>26</v>
      </c>
      <c r="C609" s="25" t="s">
        <v>162</v>
      </c>
      <c r="D609" s="25" t="s">
        <v>233</v>
      </c>
      <c r="E609" s="24">
        <v>1988</v>
      </c>
      <c r="F609" s="24">
        <v>1988</v>
      </c>
      <c r="G609" s="26" t="s">
        <v>48</v>
      </c>
      <c r="H609" s="27">
        <v>9</v>
      </c>
      <c r="I609" s="28">
        <v>1</v>
      </c>
      <c r="J609" s="29">
        <v>2265.4</v>
      </c>
      <c r="K609" s="29">
        <v>1951.5</v>
      </c>
      <c r="L609" s="29">
        <v>53.4</v>
      </c>
      <c r="M609" s="28">
        <v>74</v>
      </c>
      <c r="N609" s="30">
        <f>'Приложение №2'!E609</f>
        <v>10785568.799</v>
      </c>
      <c r="O609" s="30">
        <v>0</v>
      </c>
      <c r="P609" s="30">
        <f t="shared" si="108"/>
        <v>7307485.789000001</v>
      </c>
      <c r="Q609" s="30">
        <v>0</v>
      </c>
      <c r="R609" s="30">
        <v>165623</v>
      </c>
      <c r="S609" s="30">
        <v>3312460.01</v>
      </c>
      <c r="T609" s="30">
        <v>0</v>
      </c>
      <c r="U609" s="30">
        <f t="shared" si="109"/>
        <v>5379.604368796448</v>
      </c>
      <c r="V609" s="30">
        <f t="shared" si="110"/>
        <v>5379.604368796448</v>
      </c>
      <c r="W609" s="85">
        <v>2018</v>
      </c>
    </row>
    <row r="610" spans="1:23" ht="18.75" customHeight="1">
      <c r="A610" s="24">
        <f t="shared" si="111"/>
        <v>232</v>
      </c>
      <c r="B610" s="24">
        <v>27</v>
      </c>
      <c r="C610" s="25" t="s">
        <v>162</v>
      </c>
      <c r="D610" s="25" t="s">
        <v>234</v>
      </c>
      <c r="E610" s="24">
        <v>1986</v>
      </c>
      <c r="F610" s="24">
        <v>1986</v>
      </c>
      <c r="G610" s="26" t="s">
        <v>48</v>
      </c>
      <c r="H610" s="27">
        <v>9</v>
      </c>
      <c r="I610" s="28">
        <v>1</v>
      </c>
      <c r="J610" s="29">
        <v>2267.7</v>
      </c>
      <c r="K610" s="29">
        <v>1885.78</v>
      </c>
      <c r="L610" s="29">
        <v>114.8</v>
      </c>
      <c r="M610" s="28">
        <v>71</v>
      </c>
      <c r="N610" s="30">
        <f>'Приложение №2'!E610</f>
        <v>10476913.325</v>
      </c>
      <c r="O610" s="30">
        <v>0</v>
      </c>
      <c r="P610" s="30">
        <f t="shared" si="108"/>
        <v>5973606.595</v>
      </c>
      <c r="Q610" s="30">
        <v>0</v>
      </c>
      <c r="R610" s="30">
        <v>214443.17</v>
      </c>
      <c r="S610" s="30">
        <v>4288863.56</v>
      </c>
      <c r="T610" s="30">
        <v>0</v>
      </c>
      <c r="U610" s="30">
        <f t="shared" si="109"/>
        <v>5236.937950494356</v>
      </c>
      <c r="V610" s="30">
        <f t="shared" si="110"/>
        <v>5236.937950494356</v>
      </c>
      <c r="W610" s="85">
        <v>2018</v>
      </c>
    </row>
    <row r="611" spans="1:23" ht="18.75" customHeight="1">
      <c r="A611" s="24">
        <f t="shared" si="111"/>
        <v>233</v>
      </c>
      <c r="B611" s="24">
        <v>28</v>
      </c>
      <c r="C611" s="25" t="s">
        <v>162</v>
      </c>
      <c r="D611" s="25" t="s">
        <v>235</v>
      </c>
      <c r="E611" s="24">
        <v>1985</v>
      </c>
      <c r="F611" s="24">
        <v>1985</v>
      </c>
      <c r="G611" s="26" t="s">
        <v>48</v>
      </c>
      <c r="H611" s="27">
        <v>9</v>
      </c>
      <c r="I611" s="28">
        <v>1</v>
      </c>
      <c r="J611" s="29">
        <v>2259.4</v>
      </c>
      <c r="K611" s="29">
        <v>1996</v>
      </c>
      <c r="L611" s="29">
        <v>206.5</v>
      </c>
      <c r="M611" s="28">
        <v>82</v>
      </c>
      <c r="N611" s="30">
        <f>'Приложение №2'!E611</f>
        <v>13525305.540000001</v>
      </c>
      <c r="O611" s="30">
        <v>0</v>
      </c>
      <c r="P611" s="30">
        <f t="shared" si="108"/>
        <v>10398788.68</v>
      </c>
      <c r="Q611" s="30">
        <v>0</v>
      </c>
      <c r="R611" s="30">
        <v>171636.88</v>
      </c>
      <c r="S611" s="30">
        <v>2954879.98</v>
      </c>
      <c r="T611" s="30">
        <v>0</v>
      </c>
      <c r="U611" s="30">
        <f t="shared" si="109"/>
        <v>6140.887872871737</v>
      </c>
      <c r="V611" s="30">
        <f t="shared" si="110"/>
        <v>6140.887872871737</v>
      </c>
      <c r="W611" s="85">
        <v>2018</v>
      </c>
    </row>
    <row r="612" spans="1:23" ht="18.75" customHeight="1">
      <c r="A612" s="24">
        <f t="shared" si="111"/>
        <v>234</v>
      </c>
      <c r="B612" s="24">
        <v>29</v>
      </c>
      <c r="C612" s="25" t="s">
        <v>162</v>
      </c>
      <c r="D612" s="25" t="s">
        <v>236</v>
      </c>
      <c r="E612" s="24">
        <v>1975</v>
      </c>
      <c r="F612" s="24">
        <v>1975</v>
      </c>
      <c r="G612" s="26" t="s">
        <v>48</v>
      </c>
      <c r="H612" s="27">
        <v>9</v>
      </c>
      <c r="I612" s="28">
        <v>3</v>
      </c>
      <c r="J612" s="29">
        <v>2259.4</v>
      </c>
      <c r="K612" s="29">
        <v>1996</v>
      </c>
      <c r="L612" s="29">
        <v>206.5</v>
      </c>
      <c r="M612" s="28">
        <v>91</v>
      </c>
      <c r="N612" s="30">
        <f>'Приложение №2'!E612</f>
        <v>11423983.43</v>
      </c>
      <c r="O612" s="30">
        <v>0</v>
      </c>
      <c r="P612" s="30">
        <f t="shared" si="108"/>
        <v>7392318.49</v>
      </c>
      <c r="Q612" s="30">
        <v>0</v>
      </c>
      <c r="R612" s="30">
        <v>169228.91</v>
      </c>
      <c r="S612" s="30">
        <v>3862436.03</v>
      </c>
      <c r="T612" s="30">
        <v>0</v>
      </c>
      <c r="U612" s="30">
        <f t="shared" si="109"/>
        <v>5186.825620885357</v>
      </c>
      <c r="V612" s="30">
        <f t="shared" si="110"/>
        <v>5186.825620885357</v>
      </c>
      <c r="W612" s="85">
        <v>2018</v>
      </c>
    </row>
    <row r="613" spans="1:23" ht="18.75" customHeight="1">
      <c r="A613" s="24">
        <f t="shared" si="111"/>
        <v>235</v>
      </c>
      <c r="B613" s="24">
        <v>30</v>
      </c>
      <c r="C613" s="25" t="s">
        <v>162</v>
      </c>
      <c r="D613" s="25" t="s">
        <v>237</v>
      </c>
      <c r="E613" s="24">
        <v>1976</v>
      </c>
      <c r="F613" s="24">
        <v>1976</v>
      </c>
      <c r="G613" s="26" t="s">
        <v>48</v>
      </c>
      <c r="H613" s="27">
        <v>4</v>
      </c>
      <c r="I613" s="28">
        <v>6</v>
      </c>
      <c r="J613" s="29">
        <v>4690.7</v>
      </c>
      <c r="K613" s="29">
        <v>4111.4</v>
      </c>
      <c r="L613" s="29">
        <v>202.5</v>
      </c>
      <c r="M613" s="28">
        <v>191</v>
      </c>
      <c r="N613" s="30">
        <f>'Приложение №2'!E613</f>
        <v>15096287.463</v>
      </c>
      <c r="O613" s="30">
        <v>0</v>
      </c>
      <c r="P613" s="30">
        <f t="shared" si="108"/>
        <v>7710160.952999999</v>
      </c>
      <c r="Q613" s="30">
        <v>0</v>
      </c>
      <c r="R613" s="30">
        <v>351720.31</v>
      </c>
      <c r="S613" s="30">
        <v>7034406.2</v>
      </c>
      <c r="T613" s="30">
        <v>0</v>
      </c>
      <c r="U613" s="30">
        <f t="shared" si="109"/>
        <v>3499.452343123392</v>
      </c>
      <c r="V613" s="30">
        <f t="shared" si="110"/>
        <v>3499.452343123392</v>
      </c>
      <c r="W613" s="85">
        <v>2018</v>
      </c>
    </row>
    <row r="614" spans="1:23" ht="18.75" customHeight="1">
      <c r="A614" s="24">
        <f t="shared" si="111"/>
        <v>236</v>
      </c>
      <c r="B614" s="24">
        <v>31</v>
      </c>
      <c r="C614" s="25" t="s">
        <v>162</v>
      </c>
      <c r="D614" s="25" t="s">
        <v>238</v>
      </c>
      <c r="E614" s="24">
        <v>1979</v>
      </c>
      <c r="F614" s="24">
        <v>1979</v>
      </c>
      <c r="G614" s="26" t="s">
        <v>48</v>
      </c>
      <c r="H614" s="27">
        <v>5</v>
      </c>
      <c r="I614" s="28">
        <v>3</v>
      </c>
      <c r="J614" s="29">
        <v>2768.7</v>
      </c>
      <c r="K614" s="29">
        <v>2481.9</v>
      </c>
      <c r="L614" s="29">
        <v>45.36</v>
      </c>
      <c r="M614" s="28">
        <v>130</v>
      </c>
      <c r="N614" s="30">
        <f>'Приложение №2'!E614</f>
        <v>8225551.4782</v>
      </c>
      <c r="O614" s="30">
        <v>0</v>
      </c>
      <c r="P614" s="30">
        <f t="shared" si="108"/>
        <v>4203123.0482</v>
      </c>
      <c r="Q614" s="30">
        <v>0</v>
      </c>
      <c r="R614" s="30">
        <v>200035.25</v>
      </c>
      <c r="S614" s="30">
        <v>3822393.18</v>
      </c>
      <c r="T614" s="30">
        <v>0</v>
      </c>
      <c r="U614" s="30">
        <f t="shared" si="109"/>
        <v>3254.7310044079354</v>
      </c>
      <c r="V614" s="30">
        <f t="shared" si="110"/>
        <v>3254.7310044079354</v>
      </c>
      <c r="W614" s="85">
        <v>2018</v>
      </c>
    </row>
    <row r="615" spans="1:23" ht="18.75" customHeight="1" outlineLevel="2">
      <c r="A615" s="24">
        <f>A614+1</f>
        <v>237</v>
      </c>
      <c r="B615" s="24">
        <f>B614+1</f>
        <v>32</v>
      </c>
      <c r="C615" s="25" t="s">
        <v>162</v>
      </c>
      <c r="D615" s="25" t="s">
        <v>631</v>
      </c>
      <c r="E615" s="24">
        <v>1971</v>
      </c>
      <c r="F615" s="24" t="s">
        <v>184</v>
      </c>
      <c r="G615" s="26" t="s">
        <v>48</v>
      </c>
      <c r="H615" s="27">
        <v>4</v>
      </c>
      <c r="I615" s="28">
        <v>3</v>
      </c>
      <c r="J615" s="29">
        <v>2241.3</v>
      </c>
      <c r="K615" s="29">
        <v>1968.74</v>
      </c>
      <c r="L615" s="29">
        <v>64.6</v>
      </c>
      <c r="M615" s="28">
        <v>95</v>
      </c>
      <c r="N615" s="30">
        <f>'Приложение №2'!E615</f>
        <v>1810567.17</v>
      </c>
      <c r="O615" s="30">
        <v>0</v>
      </c>
      <c r="P615" s="30">
        <f>N615</f>
        <v>1810567.17</v>
      </c>
      <c r="Q615" s="30">
        <v>0</v>
      </c>
      <c r="R615" s="30">
        <v>0</v>
      </c>
      <c r="S615" s="30">
        <v>0</v>
      </c>
      <c r="T615" s="30">
        <v>0</v>
      </c>
      <c r="U615" s="30">
        <f t="shared" si="109"/>
        <v>890.439951016554</v>
      </c>
      <c r="V615" s="30">
        <f t="shared" si="110"/>
        <v>890.439951016554</v>
      </c>
      <c r="W615" s="85">
        <v>2018</v>
      </c>
    </row>
    <row r="616" spans="1:23" ht="18.75" customHeight="1" outlineLevel="2">
      <c r="A616" s="24">
        <f>A615+1</f>
        <v>238</v>
      </c>
      <c r="B616" s="24">
        <f>B615+1</f>
        <v>33</v>
      </c>
      <c r="C616" s="25" t="s">
        <v>162</v>
      </c>
      <c r="D616" s="25" t="s">
        <v>632</v>
      </c>
      <c r="E616" s="24">
        <v>1969</v>
      </c>
      <c r="F616" s="24" t="s">
        <v>184</v>
      </c>
      <c r="G616" s="26" t="s">
        <v>48</v>
      </c>
      <c r="H616" s="27">
        <v>4</v>
      </c>
      <c r="I616" s="28">
        <v>2</v>
      </c>
      <c r="J616" s="29">
        <v>1391.1</v>
      </c>
      <c r="K616" s="29">
        <v>1043.7</v>
      </c>
      <c r="L616" s="29">
        <v>197.6</v>
      </c>
      <c r="M616" s="28">
        <v>49</v>
      </c>
      <c r="N616" s="30">
        <f>'Приложение №2'!E616</f>
        <v>1242192.33</v>
      </c>
      <c r="O616" s="30">
        <v>0</v>
      </c>
      <c r="P616" s="30">
        <f>N616</f>
        <v>1242192.33</v>
      </c>
      <c r="Q616" s="30">
        <v>0</v>
      </c>
      <c r="R616" s="30">
        <v>0</v>
      </c>
      <c r="S616" s="30">
        <v>0</v>
      </c>
      <c r="T616" s="30">
        <v>0</v>
      </c>
      <c r="U616" s="30">
        <f t="shared" si="109"/>
        <v>1000.7188673165231</v>
      </c>
      <c r="V616" s="30">
        <f t="shared" si="110"/>
        <v>1000.7188673165231</v>
      </c>
      <c r="W616" s="85">
        <v>2018</v>
      </c>
    </row>
    <row r="617" spans="1:23" ht="18.75" customHeight="1">
      <c r="A617" s="24">
        <f>A614+1</f>
        <v>237</v>
      </c>
      <c r="B617" s="24">
        <v>32</v>
      </c>
      <c r="C617" s="25" t="s">
        <v>162</v>
      </c>
      <c r="D617" s="25" t="s">
        <v>239</v>
      </c>
      <c r="E617" s="24">
        <v>1974</v>
      </c>
      <c r="F617" s="24">
        <v>1974</v>
      </c>
      <c r="G617" s="26" t="s">
        <v>48</v>
      </c>
      <c r="H617" s="27">
        <v>4</v>
      </c>
      <c r="I617" s="28">
        <v>6</v>
      </c>
      <c r="J617" s="29">
        <v>4464.7</v>
      </c>
      <c r="K617" s="29">
        <v>4062.7</v>
      </c>
      <c r="L617" s="29">
        <v>42</v>
      </c>
      <c r="M617" s="28">
        <v>161</v>
      </c>
      <c r="N617" s="30">
        <f>'Приложение №2'!E617</f>
        <v>5791771.239999999</v>
      </c>
      <c r="O617" s="30">
        <v>0</v>
      </c>
      <c r="P617" s="30">
        <f t="shared" si="108"/>
        <v>1053075.3499999996</v>
      </c>
      <c r="Q617" s="30">
        <v>0</v>
      </c>
      <c r="R617" s="30">
        <v>326332.89</v>
      </c>
      <c r="S617" s="30">
        <v>4412363</v>
      </c>
      <c r="T617" s="30">
        <v>0</v>
      </c>
      <c r="U617" s="30">
        <f t="shared" si="109"/>
        <v>1411.0096328598922</v>
      </c>
      <c r="V617" s="30">
        <f t="shared" si="110"/>
        <v>1411.0096328598922</v>
      </c>
      <c r="W617" s="85">
        <v>2018</v>
      </c>
    </row>
    <row r="618" spans="1:23" ht="18.75" customHeight="1">
      <c r="A618" s="24">
        <f t="shared" si="111"/>
        <v>238</v>
      </c>
      <c r="B618" s="24">
        <v>33</v>
      </c>
      <c r="C618" s="25" t="s">
        <v>162</v>
      </c>
      <c r="D618" s="25" t="s">
        <v>240</v>
      </c>
      <c r="E618" s="24">
        <v>1988</v>
      </c>
      <c r="F618" s="24">
        <v>1988</v>
      </c>
      <c r="G618" s="26" t="s">
        <v>48</v>
      </c>
      <c r="H618" s="27">
        <v>9</v>
      </c>
      <c r="I618" s="28">
        <v>1</v>
      </c>
      <c r="J618" s="29">
        <v>2266</v>
      </c>
      <c r="K618" s="29">
        <v>2000.3</v>
      </c>
      <c r="L618" s="29">
        <v>0</v>
      </c>
      <c r="M618" s="28">
        <v>99</v>
      </c>
      <c r="N618" s="30">
        <f>'Приложение №2'!E618</f>
        <v>11006965.071999999</v>
      </c>
      <c r="O618" s="30">
        <v>0</v>
      </c>
      <c r="P618" s="30">
        <f t="shared" si="108"/>
        <v>7609473.601999998</v>
      </c>
      <c r="Q618" s="30">
        <v>0</v>
      </c>
      <c r="R618" s="30">
        <v>161785.32</v>
      </c>
      <c r="S618" s="30">
        <v>3235706.15</v>
      </c>
      <c r="T618" s="30">
        <v>0</v>
      </c>
      <c r="U618" s="30">
        <f t="shared" si="109"/>
        <v>5502.657137429385</v>
      </c>
      <c r="V618" s="30">
        <f t="shared" si="110"/>
        <v>5502.657137429385</v>
      </c>
      <c r="W618" s="85">
        <v>2018</v>
      </c>
    </row>
    <row r="619" spans="1:23" ht="18.75" customHeight="1">
      <c r="A619" s="24">
        <f t="shared" si="111"/>
        <v>239</v>
      </c>
      <c r="B619" s="24">
        <v>34</v>
      </c>
      <c r="C619" s="25" t="s">
        <v>162</v>
      </c>
      <c r="D619" s="25" t="s">
        <v>241</v>
      </c>
      <c r="E619" s="24">
        <v>1977</v>
      </c>
      <c r="F619" s="24">
        <v>1977</v>
      </c>
      <c r="G619" s="26" t="s">
        <v>48</v>
      </c>
      <c r="H619" s="27">
        <v>5</v>
      </c>
      <c r="I619" s="28">
        <v>6</v>
      </c>
      <c r="J619" s="29">
        <v>5523.8</v>
      </c>
      <c r="K619" s="29">
        <v>4991</v>
      </c>
      <c r="L619" s="29">
        <v>80.1</v>
      </c>
      <c r="M619" s="28">
        <v>210</v>
      </c>
      <c r="N619" s="30">
        <f>'Приложение №2'!E619</f>
        <v>20656937.313</v>
      </c>
      <c r="O619" s="30">
        <v>0</v>
      </c>
      <c r="P619" s="30">
        <f t="shared" si="108"/>
        <v>11791081.353000002</v>
      </c>
      <c r="Q619" s="30">
        <v>0</v>
      </c>
      <c r="R619" s="30">
        <v>422183.61</v>
      </c>
      <c r="S619" s="30">
        <v>8443672.35</v>
      </c>
      <c r="T619" s="30">
        <v>0</v>
      </c>
      <c r="U619" s="30">
        <f t="shared" si="109"/>
        <v>4073.4628212813786</v>
      </c>
      <c r="V619" s="30">
        <f t="shared" si="110"/>
        <v>4073.4628212813786</v>
      </c>
      <c r="W619" s="85">
        <v>2018</v>
      </c>
    </row>
    <row r="620" spans="1:23" ht="18.75" customHeight="1">
      <c r="A620" s="24">
        <f t="shared" si="111"/>
        <v>240</v>
      </c>
      <c r="B620" s="24">
        <v>35</v>
      </c>
      <c r="C620" s="25" t="s">
        <v>162</v>
      </c>
      <c r="D620" s="25" t="s">
        <v>242</v>
      </c>
      <c r="E620" s="24">
        <v>1982</v>
      </c>
      <c r="F620" s="24">
        <v>1982</v>
      </c>
      <c r="G620" s="26" t="s">
        <v>48</v>
      </c>
      <c r="H620" s="27">
        <v>9</v>
      </c>
      <c r="I620" s="28">
        <v>1</v>
      </c>
      <c r="J620" s="29">
        <v>3174.5</v>
      </c>
      <c r="K620" s="29">
        <v>2191.14</v>
      </c>
      <c r="L620" s="29">
        <v>319</v>
      </c>
      <c r="M620" s="28">
        <v>124</v>
      </c>
      <c r="N620" s="30">
        <f>'Приложение №2'!E620</f>
        <v>12831272.3642</v>
      </c>
      <c r="O620" s="30">
        <v>0</v>
      </c>
      <c r="P620" s="30">
        <f t="shared" si="108"/>
        <v>7782676.6842</v>
      </c>
      <c r="Q620" s="30">
        <v>0</v>
      </c>
      <c r="R620" s="30">
        <v>240409.33</v>
      </c>
      <c r="S620" s="30">
        <v>4808186.35</v>
      </c>
      <c r="T620" s="30">
        <v>0</v>
      </c>
      <c r="U620" s="30">
        <f t="shared" si="109"/>
        <v>5111.775583911654</v>
      </c>
      <c r="V620" s="30">
        <f t="shared" si="110"/>
        <v>5111.775583911654</v>
      </c>
      <c r="W620" s="85">
        <v>2018</v>
      </c>
    </row>
    <row r="621" spans="1:23" ht="18.75" customHeight="1">
      <c r="A621" s="24">
        <f t="shared" si="111"/>
        <v>241</v>
      </c>
      <c r="B621" s="24">
        <v>36</v>
      </c>
      <c r="C621" s="25" t="s">
        <v>162</v>
      </c>
      <c r="D621" s="25" t="s">
        <v>243</v>
      </c>
      <c r="E621" s="24">
        <v>1982</v>
      </c>
      <c r="F621" s="24">
        <v>1982</v>
      </c>
      <c r="G621" s="26" t="s">
        <v>48</v>
      </c>
      <c r="H621" s="27">
        <v>9</v>
      </c>
      <c r="I621" s="28">
        <v>1</v>
      </c>
      <c r="J621" s="29">
        <v>5253.9</v>
      </c>
      <c r="K621" s="29">
        <v>4300.45</v>
      </c>
      <c r="L621" s="29">
        <v>3.4</v>
      </c>
      <c r="M621" s="28">
        <v>225</v>
      </c>
      <c r="N621" s="30">
        <f>'Приложение №2'!E621</f>
        <v>15667922.351999996</v>
      </c>
      <c r="O621" s="30">
        <v>0</v>
      </c>
      <c r="P621" s="30">
        <f t="shared" si="108"/>
        <v>8777792.951999996</v>
      </c>
      <c r="Q621" s="30">
        <v>0</v>
      </c>
      <c r="R621" s="30">
        <v>328101.4</v>
      </c>
      <c r="S621" s="30">
        <v>6562028</v>
      </c>
      <c r="T621" s="30">
        <v>0</v>
      </c>
      <c r="U621" s="30">
        <f t="shared" si="109"/>
        <v>3640.4434057878407</v>
      </c>
      <c r="V621" s="30">
        <f t="shared" si="110"/>
        <v>3640.4434057878407</v>
      </c>
      <c r="W621" s="85">
        <v>2018</v>
      </c>
    </row>
    <row r="622" spans="1:23" ht="18.75" customHeight="1">
      <c r="A622" s="24">
        <f t="shared" si="111"/>
        <v>242</v>
      </c>
      <c r="B622" s="24">
        <v>37</v>
      </c>
      <c r="C622" s="25" t="s">
        <v>162</v>
      </c>
      <c r="D622" s="25" t="s">
        <v>244</v>
      </c>
      <c r="E622" s="24">
        <v>1971</v>
      </c>
      <c r="F622" s="24">
        <v>1971</v>
      </c>
      <c r="G622" s="26" t="s">
        <v>48</v>
      </c>
      <c r="H622" s="27">
        <v>4</v>
      </c>
      <c r="I622" s="28">
        <v>3</v>
      </c>
      <c r="J622" s="29">
        <v>2186.1</v>
      </c>
      <c r="K622" s="29">
        <v>2015.6</v>
      </c>
      <c r="L622" s="29">
        <v>31.5</v>
      </c>
      <c r="M622" s="28">
        <v>100</v>
      </c>
      <c r="N622" s="30">
        <f>'Приложение №2'!E622</f>
        <v>2119877.09</v>
      </c>
      <c r="O622" s="30">
        <v>0</v>
      </c>
      <c r="P622" s="30">
        <f t="shared" si="108"/>
        <v>0</v>
      </c>
      <c r="Q622" s="30">
        <v>0</v>
      </c>
      <c r="R622" s="30">
        <v>168275.87</v>
      </c>
      <c r="S622" s="30">
        <f>N622-R622</f>
        <v>1951601.2199999997</v>
      </c>
      <c r="T622" s="30">
        <v>0</v>
      </c>
      <c r="U622" s="30">
        <f t="shared" si="109"/>
        <v>1035.551311611548</v>
      </c>
      <c r="V622" s="30">
        <f t="shared" si="110"/>
        <v>1035.551311611548</v>
      </c>
      <c r="W622" s="85">
        <v>2018</v>
      </c>
    </row>
    <row r="623" spans="1:23" ht="18.75" customHeight="1">
      <c r="A623" s="24">
        <f t="shared" si="111"/>
        <v>243</v>
      </c>
      <c r="B623" s="24">
        <v>38</v>
      </c>
      <c r="C623" s="25" t="s">
        <v>162</v>
      </c>
      <c r="D623" s="25" t="s">
        <v>434</v>
      </c>
      <c r="E623" s="24">
        <v>1983</v>
      </c>
      <c r="F623" s="24">
        <v>1983</v>
      </c>
      <c r="G623" s="26" t="s">
        <v>103</v>
      </c>
      <c r="H623" s="27">
        <v>2</v>
      </c>
      <c r="I623" s="28">
        <v>2</v>
      </c>
      <c r="J623" s="29">
        <v>611</v>
      </c>
      <c r="K623" s="29">
        <v>494.2</v>
      </c>
      <c r="L623" s="29">
        <v>0</v>
      </c>
      <c r="M623" s="28">
        <v>40</v>
      </c>
      <c r="N623" s="30">
        <f>'Приложение №2'!E623</f>
        <v>7765102.674000001</v>
      </c>
      <c r="O623" s="30">
        <v>0</v>
      </c>
      <c r="P623" s="30">
        <f t="shared" si="108"/>
        <v>7433946.354</v>
      </c>
      <c r="Q623" s="30">
        <v>0</v>
      </c>
      <c r="R623" s="30">
        <v>30105.12</v>
      </c>
      <c r="S623" s="30">
        <v>301051.2</v>
      </c>
      <c r="T623" s="30">
        <v>0</v>
      </c>
      <c r="U623" s="30">
        <f t="shared" si="109"/>
        <v>15712.470000000001</v>
      </c>
      <c r="V623" s="30">
        <f t="shared" si="110"/>
        <v>15712.470000000001</v>
      </c>
      <c r="W623" s="85">
        <v>2018</v>
      </c>
    </row>
    <row r="624" spans="1:23" ht="18.75" customHeight="1">
      <c r="A624" s="24">
        <f t="shared" si="111"/>
        <v>244</v>
      </c>
      <c r="B624" s="24">
        <v>39</v>
      </c>
      <c r="C624" s="25" t="s">
        <v>162</v>
      </c>
      <c r="D624" s="25" t="s">
        <v>435</v>
      </c>
      <c r="E624" s="24">
        <v>1981</v>
      </c>
      <c r="F624" s="24">
        <v>1981</v>
      </c>
      <c r="G624" s="26" t="s">
        <v>103</v>
      </c>
      <c r="H624" s="27">
        <v>2</v>
      </c>
      <c r="I624" s="28">
        <v>3</v>
      </c>
      <c r="J624" s="29">
        <v>559.8</v>
      </c>
      <c r="K624" s="29">
        <v>497.8</v>
      </c>
      <c r="L624" s="29">
        <v>0</v>
      </c>
      <c r="M624" s="28">
        <v>27</v>
      </c>
      <c r="N624" s="30">
        <f>'Приложение №2'!E624</f>
        <v>9422253.862</v>
      </c>
      <c r="O624" s="30">
        <v>0</v>
      </c>
      <c r="P624" s="30">
        <f t="shared" si="108"/>
        <v>9395370.042</v>
      </c>
      <c r="Q624" s="30">
        <v>0</v>
      </c>
      <c r="R624" s="30">
        <v>26883.82</v>
      </c>
      <c r="S624" s="30">
        <v>0</v>
      </c>
      <c r="T624" s="30">
        <v>0</v>
      </c>
      <c r="U624" s="30">
        <f t="shared" si="109"/>
        <v>18927.789999999997</v>
      </c>
      <c r="V624" s="30">
        <f t="shared" si="110"/>
        <v>18927.789999999997</v>
      </c>
      <c r="W624" s="85">
        <v>2018</v>
      </c>
    </row>
    <row r="625" spans="1:23" ht="18.75" customHeight="1">
      <c r="A625" s="24">
        <f t="shared" si="111"/>
        <v>245</v>
      </c>
      <c r="B625" s="24">
        <v>40</v>
      </c>
      <c r="C625" s="25" t="s">
        <v>162</v>
      </c>
      <c r="D625" s="25" t="s">
        <v>436</v>
      </c>
      <c r="E625" s="24">
        <v>1982</v>
      </c>
      <c r="F625" s="24">
        <v>1982</v>
      </c>
      <c r="G625" s="26" t="s">
        <v>103</v>
      </c>
      <c r="H625" s="27">
        <v>2</v>
      </c>
      <c r="I625" s="28">
        <v>3</v>
      </c>
      <c r="J625" s="29">
        <v>583.5</v>
      </c>
      <c r="K625" s="29">
        <v>493.6</v>
      </c>
      <c r="L625" s="29">
        <v>0</v>
      </c>
      <c r="M625" s="28">
        <v>27</v>
      </c>
      <c r="N625" s="30">
        <f>'Приложение №2'!E625</f>
        <v>7755675.192</v>
      </c>
      <c r="O625" s="30">
        <v>0</v>
      </c>
      <c r="P625" s="30">
        <f t="shared" si="108"/>
        <v>7461265.582</v>
      </c>
      <c r="Q625" s="30">
        <v>0</v>
      </c>
      <c r="R625" s="30">
        <v>26764.51</v>
      </c>
      <c r="S625" s="30">
        <v>267645.1</v>
      </c>
      <c r="T625" s="30">
        <v>0</v>
      </c>
      <c r="U625" s="30">
        <f t="shared" si="109"/>
        <v>15712.47</v>
      </c>
      <c r="V625" s="30">
        <f t="shared" si="110"/>
        <v>15712.47</v>
      </c>
      <c r="W625" s="85">
        <v>2018</v>
      </c>
    </row>
    <row r="626" spans="1:23" ht="18.75" customHeight="1">
      <c r="A626" s="24">
        <f t="shared" si="111"/>
        <v>246</v>
      </c>
      <c r="B626" s="24">
        <v>41</v>
      </c>
      <c r="C626" s="25" t="s">
        <v>162</v>
      </c>
      <c r="D626" s="25" t="s">
        <v>437</v>
      </c>
      <c r="E626" s="24">
        <v>1983</v>
      </c>
      <c r="F626" s="24">
        <v>1983</v>
      </c>
      <c r="G626" s="26" t="s">
        <v>103</v>
      </c>
      <c r="H626" s="27">
        <v>2</v>
      </c>
      <c r="I626" s="28">
        <v>3</v>
      </c>
      <c r="J626" s="29">
        <v>611.4</v>
      </c>
      <c r="K626" s="29">
        <v>493.9</v>
      </c>
      <c r="L626" s="29">
        <v>0</v>
      </c>
      <c r="M626" s="28">
        <v>31</v>
      </c>
      <c r="N626" s="30">
        <f>'Приложение №2'!E626</f>
        <v>7760388.932999999</v>
      </c>
      <c r="O626" s="30">
        <v>0</v>
      </c>
      <c r="P626" s="30">
        <f t="shared" si="108"/>
        <v>7435017.742999999</v>
      </c>
      <c r="Q626" s="30">
        <v>0</v>
      </c>
      <c r="R626" s="30">
        <v>29579.19</v>
      </c>
      <c r="S626" s="30">
        <v>295792</v>
      </c>
      <c r="T626" s="30">
        <v>0</v>
      </c>
      <c r="U626" s="30">
        <f t="shared" si="109"/>
        <v>15712.47</v>
      </c>
      <c r="V626" s="30">
        <f t="shared" si="110"/>
        <v>15712.47</v>
      </c>
      <c r="W626" s="85">
        <v>2018</v>
      </c>
    </row>
    <row r="627" spans="1:23" ht="18.75" customHeight="1">
      <c r="A627" s="24">
        <f t="shared" si="111"/>
        <v>247</v>
      </c>
      <c r="B627" s="24">
        <v>42</v>
      </c>
      <c r="C627" s="25" t="s">
        <v>162</v>
      </c>
      <c r="D627" s="25" t="s">
        <v>438</v>
      </c>
      <c r="E627" s="24">
        <v>1983</v>
      </c>
      <c r="F627" s="24">
        <v>1983</v>
      </c>
      <c r="G627" s="26" t="s">
        <v>103</v>
      </c>
      <c r="H627" s="27">
        <v>2</v>
      </c>
      <c r="I627" s="28">
        <v>3</v>
      </c>
      <c r="J627" s="29">
        <v>608.6</v>
      </c>
      <c r="K627" s="29">
        <v>494.4</v>
      </c>
      <c r="L627" s="29">
        <v>0</v>
      </c>
      <c r="M627" s="28">
        <v>40</v>
      </c>
      <c r="N627" s="30">
        <f>'Приложение №2'!E627</f>
        <v>9357899.376</v>
      </c>
      <c r="O627" s="30">
        <v>0</v>
      </c>
      <c r="P627" s="30">
        <f t="shared" si="108"/>
        <v>9332140.336000001</v>
      </c>
      <c r="Q627" s="30">
        <v>0</v>
      </c>
      <c r="R627" s="30">
        <v>25759.04</v>
      </c>
      <c r="S627" s="30">
        <v>0</v>
      </c>
      <c r="T627" s="30">
        <v>0</v>
      </c>
      <c r="U627" s="30">
        <f t="shared" si="109"/>
        <v>18927.79</v>
      </c>
      <c r="V627" s="30">
        <f t="shared" si="110"/>
        <v>18927.79</v>
      </c>
      <c r="W627" s="85">
        <v>2018</v>
      </c>
    </row>
    <row r="628" spans="1:23" ht="18.75" customHeight="1">
      <c r="A628" s="24">
        <f t="shared" si="111"/>
        <v>248</v>
      </c>
      <c r="B628" s="24">
        <v>43</v>
      </c>
      <c r="C628" s="25" t="s">
        <v>162</v>
      </c>
      <c r="D628" s="25" t="s">
        <v>439</v>
      </c>
      <c r="E628" s="24">
        <v>1980</v>
      </c>
      <c r="F628" s="24">
        <v>1980</v>
      </c>
      <c r="G628" s="26" t="s">
        <v>103</v>
      </c>
      <c r="H628" s="27">
        <v>2</v>
      </c>
      <c r="I628" s="28">
        <v>2</v>
      </c>
      <c r="J628" s="29">
        <v>544.2</v>
      </c>
      <c r="K628" s="29">
        <v>502.3</v>
      </c>
      <c r="L628" s="29">
        <v>0</v>
      </c>
      <c r="M628" s="28">
        <v>27</v>
      </c>
      <c r="N628" s="30">
        <f>'Приложение №2'!E628</f>
        <v>9507428.917</v>
      </c>
      <c r="O628" s="30">
        <v>0</v>
      </c>
      <c r="P628" s="30">
        <f t="shared" si="108"/>
        <v>9107283.786999999</v>
      </c>
      <c r="Q628" s="30">
        <v>0</v>
      </c>
      <c r="R628" s="30">
        <v>36376.83</v>
      </c>
      <c r="S628" s="30">
        <v>363768.3</v>
      </c>
      <c r="T628" s="30">
        <v>0</v>
      </c>
      <c r="U628" s="30">
        <f t="shared" si="109"/>
        <v>18927.789999999997</v>
      </c>
      <c r="V628" s="30">
        <f t="shared" si="110"/>
        <v>18927.789999999997</v>
      </c>
      <c r="W628" s="85">
        <v>2018</v>
      </c>
    </row>
    <row r="629" spans="1:23" ht="18.75" customHeight="1">
      <c r="A629" s="24">
        <f t="shared" si="111"/>
        <v>249</v>
      </c>
      <c r="B629" s="24">
        <v>44</v>
      </c>
      <c r="C629" s="25" t="s">
        <v>440</v>
      </c>
      <c r="D629" s="25" t="s">
        <v>441</v>
      </c>
      <c r="E629" s="24">
        <v>1981</v>
      </c>
      <c r="F629" s="24">
        <v>1981</v>
      </c>
      <c r="G629" s="26" t="s">
        <v>103</v>
      </c>
      <c r="H629" s="27">
        <v>2</v>
      </c>
      <c r="I629" s="28">
        <v>3</v>
      </c>
      <c r="J629" s="29">
        <v>730.5</v>
      </c>
      <c r="K629" s="29">
        <v>643.5</v>
      </c>
      <c r="L629" s="29">
        <v>0</v>
      </c>
      <c r="M629" s="28">
        <v>28</v>
      </c>
      <c r="N629" s="30">
        <f>'Приложение №2'!E629</f>
        <v>14123274.165</v>
      </c>
      <c r="O629" s="30">
        <v>0</v>
      </c>
      <c r="P629" s="30">
        <f t="shared" si="108"/>
        <v>13601345.485</v>
      </c>
      <c r="Q629" s="30">
        <v>0</v>
      </c>
      <c r="R629" s="30">
        <v>47448.06</v>
      </c>
      <c r="S629" s="30">
        <v>474480.62</v>
      </c>
      <c r="T629" s="30">
        <v>0</v>
      </c>
      <c r="U629" s="30">
        <f t="shared" si="109"/>
        <v>21947.59</v>
      </c>
      <c r="V629" s="30">
        <f t="shared" si="110"/>
        <v>21947.59</v>
      </c>
      <c r="W629" s="85">
        <v>2018</v>
      </c>
    </row>
    <row r="630" spans="1:23" ht="18.75" customHeight="1">
      <c r="A630" s="24">
        <f t="shared" si="111"/>
        <v>250</v>
      </c>
      <c r="B630" s="24">
        <v>45</v>
      </c>
      <c r="C630" s="25" t="s">
        <v>440</v>
      </c>
      <c r="D630" s="25" t="s">
        <v>442</v>
      </c>
      <c r="E630" s="24">
        <v>1983</v>
      </c>
      <c r="F630" s="24">
        <v>1983</v>
      </c>
      <c r="G630" s="26" t="s">
        <v>103</v>
      </c>
      <c r="H630" s="27">
        <v>2</v>
      </c>
      <c r="I630" s="28">
        <v>3</v>
      </c>
      <c r="J630" s="29">
        <v>582.3</v>
      </c>
      <c r="K630" s="29">
        <v>507.6</v>
      </c>
      <c r="L630" s="29">
        <v>0</v>
      </c>
      <c r="M630" s="28">
        <v>26</v>
      </c>
      <c r="N630" s="30">
        <f>'Приложение №2'!E630</f>
        <v>3180474.396</v>
      </c>
      <c r="O630" s="30">
        <v>0</v>
      </c>
      <c r="P630" s="30">
        <f t="shared" si="108"/>
        <v>3152503.896</v>
      </c>
      <c r="Q630" s="30">
        <v>0</v>
      </c>
      <c r="R630" s="30">
        <v>27970.5</v>
      </c>
      <c r="S630" s="30">
        <v>0</v>
      </c>
      <c r="T630" s="30">
        <v>0</v>
      </c>
      <c r="U630" s="30">
        <f t="shared" si="109"/>
        <v>6265.71</v>
      </c>
      <c r="V630" s="30">
        <f t="shared" si="110"/>
        <v>6265.71</v>
      </c>
      <c r="W630" s="85">
        <v>2018</v>
      </c>
    </row>
    <row r="631" spans="1:23" ht="18.75" customHeight="1">
      <c r="A631" s="24">
        <f t="shared" si="111"/>
        <v>251</v>
      </c>
      <c r="B631" s="24">
        <v>46</v>
      </c>
      <c r="C631" s="25" t="s">
        <v>440</v>
      </c>
      <c r="D631" s="25" t="s">
        <v>443</v>
      </c>
      <c r="E631" s="24">
        <v>1982</v>
      </c>
      <c r="F631" s="24">
        <v>1982</v>
      </c>
      <c r="G631" s="26" t="s">
        <v>103</v>
      </c>
      <c r="H631" s="27">
        <v>2</v>
      </c>
      <c r="I631" s="28">
        <v>3</v>
      </c>
      <c r="J631" s="29">
        <v>563.7</v>
      </c>
      <c r="K631" s="29">
        <v>495.9</v>
      </c>
      <c r="L631" s="29">
        <v>0</v>
      </c>
      <c r="M631" s="28">
        <v>28</v>
      </c>
      <c r="N631" s="30">
        <f>'Приложение №2'!E631</f>
        <v>9034945.910999998</v>
      </c>
      <c r="O631" s="30">
        <v>0</v>
      </c>
      <c r="P631" s="30">
        <f t="shared" si="108"/>
        <v>8663342.470999997</v>
      </c>
      <c r="Q631" s="30">
        <v>0</v>
      </c>
      <c r="R631" s="30">
        <v>33782.13</v>
      </c>
      <c r="S631" s="30">
        <v>337821.31</v>
      </c>
      <c r="T631" s="30">
        <v>0</v>
      </c>
      <c r="U631" s="30">
        <f t="shared" si="109"/>
        <v>18219.289999999997</v>
      </c>
      <c r="V631" s="30">
        <f t="shared" si="110"/>
        <v>18219.289999999997</v>
      </c>
      <c r="W631" s="85">
        <v>2018</v>
      </c>
    </row>
    <row r="632" spans="1:23" ht="18.75" customHeight="1">
      <c r="A632" s="24">
        <f t="shared" si="111"/>
        <v>252</v>
      </c>
      <c r="B632" s="24">
        <v>47</v>
      </c>
      <c r="C632" s="25" t="s">
        <v>440</v>
      </c>
      <c r="D632" s="25" t="s">
        <v>444</v>
      </c>
      <c r="E632" s="24">
        <v>1982</v>
      </c>
      <c r="F632" s="24">
        <v>1982</v>
      </c>
      <c r="G632" s="26" t="s">
        <v>103</v>
      </c>
      <c r="H632" s="27">
        <v>2</v>
      </c>
      <c r="I632" s="28">
        <v>3</v>
      </c>
      <c r="J632" s="29">
        <v>817.8</v>
      </c>
      <c r="K632" s="29">
        <v>727.9</v>
      </c>
      <c r="L632" s="29">
        <v>0</v>
      </c>
      <c r="M632" s="28">
        <v>29</v>
      </c>
      <c r="N632" s="30">
        <f>'Приложение №2'!E632</f>
        <v>15975650.761</v>
      </c>
      <c r="O632" s="30">
        <v>0</v>
      </c>
      <c r="P632" s="30">
        <f t="shared" si="108"/>
        <v>15934302.921</v>
      </c>
      <c r="Q632" s="30">
        <v>0</v>
      </c>
      <c r="R632" s="30">
        <v>41347.84</v>
      </c>
      <c r="S632" s="30">
        <v>0</v>
      </c>
      <c r="T632" s="30">
        <v>0</v>
      </c>
      <c r="U632" s="30">
        <f t="shared" si="109"/>
        <v>21947.59</v>
      </c>
      <c r="V632" s="30">
        <f t="shared" si="110"/>
        <v>21947.59</v>
      </c>
      <c r="W632" s="85">
        <v>2018</v>
      </c>
    </row>
    <row r="633" spans="1:23" ht="18.75" customHeight="1">
      <c r="A633" s="24">
        <f t="shared" si="111"/>
        <v>253</v>
      </c>
      <c r="B633" s="24">
        <v>48</v>
      </c>
      <c r="C633" s="25" t="s">
        <v>440</v>
      </c>
      <c r="D633" s="25" t="s">
        <v>445</v>
      </c>
      <c r="E633" s="24">
        <v>1982</v>
      </c>
      <c r="F633" s="24">
        <v>1982</v>
      </c>
      <c r="G633" s="26" t="s">
        <v>103</v>
      </c>
      <c r="H633" s="27">
        <v>2</v>
      </c>
      <c r="I633" s="28">
        <v>3</v>
      </c>
      <c r="J633" s="29">
        <v>569</v>
      </c>
      <c r="K633" s="29">
        <v>502.7</v>
      </c>
      <c r="L633" s="29">
        <v>0</v>
      </c>
      <c r="M633" s="28">
        <v>20</v>
      </c>
      <c r="N633" s="30">
        <f>'Приложение №2'!E633</f>
        <v>9158837.083</v>
      </c>
      <c r="O633" s="30">
        <v>0</v>
      </c>
      <c r="P633" s="30">
        <f t="shared" si="108"/>
        <v>9127426.823</v>
      </c>
      <c r="Q633" s="30">
        <v>0</v>
      </c>
      <c r="R633" s="30">
        <v>31410.26</v>
      </c>
      <c r="S633" s="30">
        <v>0</v>
      </c>
      <c r="T633" s="30">
        <v>0</v>
      </c>
      <c r="U633" s="30">
        <f t="shared" si="109"/>
        <v>18219.29</v>
      </c>
      <c r="V633" s="30">
        <f t="shared" si="110"/>
        <v>18219.29</v>
      </c>
      <c r="W633" s="85">
        <v>2018</v>
      </c>
    </row>
    <row r="634" spans="1:23" ht="18.75" customHeight="1">
      <c r="A634" s="24">
        <f t="shared" si="111"/>
        <v>254</v>
      </c>
      <c r="B634" s="24">
        <v>49</v>
      </c>
      <c r="C634" s="25" t="s">
        <v>446</v>
      </c>
      <c r="D634" s="25" t="s">
        <v>447</v>
      </c>
      <c r="E634" s="24">
        <v>1973</v>
      </c>
      <c r="F634" s="24">
        <v>1973</v>
      </c>
      <c r="G634" s="26" t="s">
        <v>103</v>
      </c>
      <c r="H634" s="27">
        <v>1</v>
      </c>
      <c r="I634" s="28">
        <v>2</v>
      </c>
      <c r="J634" s="29">
        <v>401.3</v>
      </c>
      <c r="K634" s="29">
        <v>228.8</v>
      </c>
      <c r="L634" s="29">
        <v>117.3</v>
      </c>
      <c r="M634" s="28">
        <v>16</v>
      </c>
      <c r="N634" s="30">
        <f>'Приложение №2'!E634</f>
        <v>2301357.3400000003</v>
      </c>
      <c r="O634" s="30">
        <v>0</v>
      </c>
      <c r="P634" s="30">
        <f t="shared" si="108"/>
        <v>2219123.9900000007</v>
      </c>
      <c r="Q634" s="30">
        <v>0</v>
      </c>
      <c r="R634" s="30">
        <v>7475.76</v>
      </c>
      <c r="S634" s="30">
        <v>74757.59</v>
      </c>
      <c r="T634" s="30">
        <v>0</v>
      </c>
      <c r="U634" s="30">
        <f t="shared" si="109"/>
        <v>6649.400000000001</v>
      </c>
      <c r="V634" s="30">
        <f t="shared" si="110"/>
        <v>6649.400000000001</v>
      </c>
      <c r="W634" s="85">
        <v>2018</v>
      </c>
    </row>
    <row r="635" spans="1:23" ht="18.75" customHeight="1">
      <c r="A635" s="24">
        <f t="shared" si="111"/>
        <v>255</v>
      </c>
      <c r="B635" s="24">
        <v>50</v>
      </c>
      <c r="C635" s="25" t="s">
        <v>446</v>
      </c>
      <c r="D635" s="25" t="s">
        <v>448</v>
      </c>
      <c r="E635" s="24">
        <v>1966</v>
      </c>
      <c r="F635" s="24">
        <v>1982</v>
      </c>
      <c r="G635" s="26" t="s">
        <v>103</v>
      </c>
      <c r="H635" s="27">
        <v>2</v>
      </c>
      <c r="I635" s="28">
        <v>2</v>
      </c>
      <c r="J635" s="29">
        <v>464.1</v>
      </c>
      <c r="K635" s="29">
        <v>441</v>
      </c>
      <c r="L635" s="29">
        <v>0</v>
      </c>
      <c r="M635" s="28">
        <v>20</v>
      </c>
      <c r="N635" s="30">
        <f>'Приложение №2'!E635</f>
        <v>4948214.039999999</v>
      </c>
      <c r="O635" s="30">
        <v>0</v>
      </c>
      <c r="P635" s="30">
        <f t="shared" si="108"/>
        <v>4843812.599999999</v>
      </c>
      <c r="Q635" s="30">
        <v>0</v>
      </c>
      <c r="R635" s="30">
        <v>9491.04</v>
      </c>
      <c r="S635" s="30">
        <v>94910.4</v>
      </c>
      <c r="T635" s="30">
        <v>0</v>
      </c>
      <c r="U635" s="30">
        <f t="shared" si="109"/>
        <v>11220.439999999999</v>
      </c>
      <c r="V635" s="30">
        <f t="shared" si="110"/>
        <v>11220.439999999999</v>
      </c>
      <c r="W635" s="85">
        <v>2018</v>
      </c>
    </row>
    <row r="636" spans="1:23" ht="18.75" customHeight="1">
      <c r="A636" s="24">
        <f t="shared" si="111"/>
        <v>256</v>
      </c>
      <c r="B636" s="24">
        <v>51</v>
      </c>
      <c r="C636" s="25" t="s">
        <v>446</v>
      </c>
      <c r="D636" s="25" t="s">
        <v>449</v>
      </c>
      <c r="E636" s="24">
        <v>1965</v>
      </c>
      <c r="F636" s="24">
        <v>1965</v>
      </c>
      <c r="G636" s="26" t="s">
        <v>103</v>
      </c>
      <c r="H636" s="27">
        <v>2</v>
      </c>
      <c r="I636" s="28">
        <v>2</v>
      </c>
      <c r="J636" s="29">
        <v>545.2</v>
      </c>
      <c r="K636" s="29">
        <v>504.5</v>
      </c>
      <c r="L636" s="29">
        <v>0</v>
      </c>
      <c r="M636" s="28">
        <v>26</v>
      </c>
      <c r="N636" s="30">
        <f>'Приложение №2'!E636</f>
        <v>851520.325</v>
      </c>
      <c r="O636" s="30">
        <v>0</v>
      </c>
      <c r="P636" s="30">
        <f t="shared" si="108"/>
        <v>624016.0449999999</v>
      </c>
      <c r="Q636" s="30">
        <v>0</v>
      </c>
      <c r="R636" s="30">
        <v>30861.46</v>
      </c>
      <c r="S636" s="30">
        <v>196642.82</v>
      </c>
      <c r="T636" s="30">
        <v>0</v>
      </c>
      <c r="U636" s="30">
        <f t="shared" si="109"/>
        <v>1687.85</v>
      </c>
      <c r="V636" s="30">
        <f t="shared" si="110"/>
        <v>1687.85</v>
      </c>
      <c r="W636" s="85">
        <v>2018</v>
      </c>
    </row>
    <row r="637" spans="1:23" ht="18.75" customHeight="1">
      <c r="A637" s="24">
        <f t="shared" si="111"/>
        <v>257</v>
      </c>
      <c r="B637" s="24">
        <v>52</v>
      </c>
      <c r="C637" s="25" t="s">
        <v>446</v>
      </c>
      <c r="D637" s="25" t="s">
        <v>450</v>
      </c>
      <c r="E637" s="24">
        <v>1965</v>
      </c>
      <c r="F637" s="24">
        <v>1965</v>
      </c>
      <c r="G637" s="26" t="s">
        <v>103</v>
      </c>
      <c r="H637" s="27">
        <v>2</v>
      </c>
      <c r="I637" s="28">
        <v>2</v>
      </c>
      <c r="J637" s="29">
        <v>564.9</v>
      </c>
      <c r="K637" s="29">
        <v>473.6</v>
      </c>
      <c r="L637" s="29">
        <v>25.2</v>
      </c>
      <c r="M637" s="28">
        <v>40</v>
      </c>
      <c r="N637" s="30">
        <f>'Приложение №2'!E637</f>
        <v>3561516.796</v>
      </c>
      <c r="O637" s="30">
        <v>0</v>
      </c>
      <c r="P637" s="30">
        <f t="shared" si="108"/>
        <v>3200258.536</v>
      </c>
      <c r="Q637" s="30">
        <v>0</v>
      </c>
      <c r="R637" s="30">
        <v>32841.66</v>
      </c>
      <c r="S637" s="30">
        <v>328416.6</v>
      </c>
      <c r="T637" s="30">
        <v>0</v>
      </c>
      <c r="U637" s="30">
        <f t="shared" si="109"/>
        <v>7140.17</v>
      </c>
      <c r="V637" s="30">
        <f t="shared" si="110"/>
        <v>7140.17</v>
      </c>
      <c r="W637" s="85">
        <v>2018</v>
      </c>
    </row>
    <row r="638" spans="1:23" ht="18.75" customHeight="1">
      <c r="A638" s="24">
        <f t="shared" si="111"/>
        <v>258</v>
      </c>
      <c r="B638" s="24">
        <v>53</v>
      </c>
      <c r="C638" s="25" t="s">
        <v>446</v>
      </c>
      <c r="D638" s="25" t="s">
        <v>451</v>
      </c>
      <c r="E638" s="24">
        <v>1965</v>
      </c>
      <c r="F638" s="24">
        <v>1965</v>
      </c>
      <c r="G638" s="26" t="s">
        <v>103</v>
      </c>
      <c r="H638" s="27">
        <v>2</v>
      </c>
      <c r="I638" s="28">
        <v>2</v>
      </c>
      <c r="J638" s="29">
        <v>543</v>
      </c>
      <c r="K638" s="29">
        <v>500.8</v>
      </c>
      <c r="L638" s="29">
        <v>0</v>
      </c>
      <c r="M638" s="28">
        <v>24</v>
      </c>
      <c r="N638" s="30">
        <f>'Приложение №2'!E638</f>
        <v>845275.28</v>
      </c>
      <c r="O638" s="30">
        <v>0</v>
      </c>
      <c r="P638" s="30">
        <f t="shared" si="108"/>
        <v>619439.52</v>
      </c>
      <c r="Q638" s="30">
        <v>0</v>
      </c>
      <c r="R638" s="30">
        <v>33050.93</v>
      </c>
      <c r="S638" s="30">
        <v>192784.83</v>
      </c>
      <c r="T638" s="30">
        <v>0</v>
      </c>
      <c r="U638" s="30">
        <f t="shared" si="109"/>
        <v>1687.85</v>
      </c>
      <c r="V638" s="30">
        <f t="shared" si="110"/>
        <v>1687.85</v>
      </c>
      <c r="W638" s="85">
        <v>2018</v>
      </c>
    </row>
    <row r="639" spans="1:23" ht="18.75" customHeight="1">
      <c r="A639" s="24">
        <f t="shared" si="111"/>
        <v>259</v>
      </c>
      <c r="B639" s="24">
        <v>54</v>
      </c>
      <c r="C639" s="25" t="s">
        <v>245</v>
      </c>
      <c r="D639" s="25" t="s">
        <v>452</v>
      </c>
      <c r="E639" s="24">
        <v>1982</v>
      </c>
      <c r="F639" s="24">
        <v>1982</v>
      </c>
      <c r="G639" s="26" t="s">
        <v>103</v>
      </c>
      <c r="H639" s="27">
        <v>2</v>
      </c>
      <c r="I639" s="28">
        <v>3</v>
      </c>
      <c r="J639" s="29">
        <v>561.8</v>
      </c>
      <c r="K639" s="29">
        <v>492.5</v>
      </c>
      <c r="L639" s="29">
        <v>0</v>
      </c>
      <c r="M639" s="28">
        <v>23</v>
      </c>
      <c r="N639" s="30">
        <f>'Приложение №2'!E639</f>
        <v>2480141.35</v>
      </c>
      <c r="O639" s="30">
        <v>0</v>
      </c>
      <c r="P639" s="30">
        <f t="shared" si="108"/>
        <v>2172623.37</v>
      </c>
      <c r="Q639" s="30">
        <v>0</v>
      </c>
      <c r="R639" s="30">
        <v>27956.18</v>
      </c>
      <c r="S639" s="30">
        <v>279561.8</v>
      </c>
      <c r="T639" s="30">
        <v>0</v>
      </c>
      <c r="U639" s="30">
        <f t="shared" si="109"/>
        <v>5035.820000000001</v>
      </c>
      <c r="V639" s="30">
        <f t="shared" si="110"/>
        <v>5035.820000000001</v>
      </c>
      <c r="W639" s="85">
        <v>2018</v>
      </c>
    </row>
    <row r="640" spans="1:23" ht="18.75" customHeight="1">
      <c r="A640" s="24">
        <f t="shared" si="111"/>
        <v>260</v>
      </c>
      <c r="B640" s="24">
        <v>55</v>
      </c>
      <c r="C640" s="25" t="s">
        <v>245</v>
      </c>
      <c r="D640" s="25" t="s">
        <v>453</v>
      </c>
      <c r="E640" s="24">
        <v>1983</v>
      </c>
      <c r="F640" s="24">
        <v>1983</v>
      </c>
      <c r="G640" s="26" t="s">
        <v>103</v>
      </c>
      <c r="H640" s="27">
        <v>2</v>
      </c>
      <c r="I640" s="28">
        <v>3</v>
      </c>
      <c r="J640" s="29">
        <v>557.7</v>
      </c>
      <c r="K640" s="29">
        <v>488.4</v>
      </c>
      <c r="L640" s="29">
        <v>0</v>
      </c>
      <c r="M640" s="28">
        <v>18</v>
      </c>
      <c r="N640" s="30">
        <f>'Приложение №2'!E640</f>
        <v>2459494.488</v>
      </c>
      <c r="O640" s="30">
        <v>0</v>
      </c>
      <c r="P640" s="30">
        <f t="shared" si="108"/>
        <v>2093035.648</v>
      </c>
      <c r="Q640" s="30">
        <v>0</v>
      </c>
      <c r="R640" s="30">
        <v>33314.44</v>
      </c>
      <c r="S640" s="30">
        <v>333144.4</v>
      </c>
      <c r="T640" s="30">
        <v>0</v>
      </c>
      <c r="U640" s="30">
        <f t="shared" si="109"/>
        <v>5035.82</v>
      </c>
      <c r="V640" s="30">
        <f t="shared" si="110"/>
        <v>5035.82</v>
      </c>
      <c r="W640" s="85">
        <v>2018</v>
      </c>
    </row>
    <row r="641" spans="1:23" ht="18.75" customHeight="1">
      <c r="A641" s="24">
        <f t="shared" si="111"/>
        <v>261</v>
      </c>
      <c r="B641" s="24">
        <v>56</v>
      </c>
      <c r="C641" s="25" t="s">
        <v>245</v>
      </c>
      <c r="D641" s="25" t="s">
        <v>454</v>
      </c>
      <c r="E641" s="24">
        <v>1981</v>
      </c>
      <c r="F641" s="24">
        <v>1981</v>
      </c>
      <c r="G641" s="26" t="s">
        <v>103</v>
      </c>
      <c r="H641" s="27">
        <v>2</v>
      </c>
      <c r="I641" s="28">
        <v>3</v>
      </c>
      <c r="J641" s="29">
        <v>558.3</v>
      </c>
      <c r="K641" s="29">
        <v>489</v>
      </c>
      <c r="L641" s="29">
        <v>0</v>
      </c>
      <c r="M641" s="28">
        <v>17</v>
      </c>
      <c r="N641" s="30">
        <f>'Приложение №2'!E641</f>
        <v>2462515.98</v>
      </c>
      <c r="O641" s="30">
        <v>0</v>
      </c>
      <c r="P641" s="30">
        <f t="shared" si="108"/>
        <v>2092760.9900000002</v>
      </c>
      <c r="Q641" s="30">
        <v>0</v>
      </c>
      <c r="R641" s="30">
        <v>33614.09</v>
      </c>
      <c r="S641" s="30">
        <v>336140.9</v>
      </c>
      <c r="T641" s="30">
        <v>0</v>
      </c>
      <c r="U641" s="30">
        <f t="shared" si="109"/>
        <v>5035.82</v>
      </c>
      <c r="V641" s="30">
        <f t="shared" si="110"/>
        <v>5035.82</v>
      </c>
      <c r="W641" s="85">
        <v>2018</v>
      </c>
    </row>
    <row r="642" spans="1:23" ht="18.75" customHeight="1">
      <c r="A642" s="24">
        <f t="shared" si="111"/>
        <v>262</v>
      </c>
      <c r="B642" s="24">
        <v>57</v>
      </c>
      <c r="C642" s="25" t="s">
        <v>245</v>
      </c>
      <c r="D642" s="25" t="s">
        <v>455</v>
      </c>
      <c r="E642" s="24">
        <v>1983</v>
      </c>
      <c r="F642" s="24">
        <v>1983</v>
      </c>
      <c r="G642" s="26" t="s">
        <v>103</v>
      </c>
      <c r="H642" s="27">
        <v>2</v>
      </c>
      <c r="I642" s="28">
        <v>3</v>
      </c>
      <c r="J642" s="29">
        <v>559.8</v>
      </c>
      <c r="K642" s="29">
        <v>490.5</v>
      </c>
      <c r="L642" s="29">
        <v>0</v>
      </c>
      <c r="M642" s="28">
        <v>24</v>
      </c>
      <c r="N642" s="30">
        <f>'Приложение №2'!E642</f>
        <v>2470069.71</v>
      </c>
      <c r="O642" s="30">
        <v>0</v>
      </c>
      <c r="P642" s="30">
        <f t="shared" si="108"/>
        <v>2094381.97</v>
      </c>
      <c r="Q642" s="30">
        <v>0</v>
      </c>
      <c r="R642" s="30">
        <v>34153.44</v>
      </c>
      <c r="S642" s="30">
        <v>341534.3</v>
      </c>
      <c r="T642" s="30">
        <v>0</v>
      </c>
      <c r="U642" s="30">
        <f t="shared" si="109"/>
        <v>5035.82</v>
      </c>
      <c r="V642" s="30">
        <f t="shared" si="110"/>
        <v>5035.82</v>
      </c>
      <c r="W642" s="85">
        <v>2018</v>
      </c>
    </row>
    <row r="643" spans="1:23" ht="18.75" customHeight="1">
      <c r="A643" s="24">
        <f t="shared" si="111"/>
        <v>263</v>
      </c>
      <c r="B643" s="24">
        <v>58</v>
      </c>
      <c r="C643" s="25" t="s">
        <v>245</v>
      </c>
      <c r="D643" s="25" t="s">
        <v>456</v>
      </c>
      <c r="E643" s="24">
        <v>1984</v>
      </c>
      <c r="F643" s="24">
        <v>1984</v>
      </c>
      <c r="G643" s="26" t="s">
        <v>103</v>
      </c>
      <c r="H643" s="27">
        <v>2</v>
      </c>
      <c r="I643" s="28">
        <v>3</v>
      </c>
      <c r="J643" s="29">
        <v>562.2</v>
      </c>
      <c r="K643" s="29">
        <v>492.9</v>
      </c>
      <c r="L643" s="29">
        <v>0</v>
      </c>
      <c r="M643" s="28">
        <v>13</v>
      </c>
      <c r="N643" s="30">
        <f>'Приложение №2'!E643</f>
        <v>2482155.678</v>
      </c>
      <c r="O643" s="30">
        <v>0</v>
      </c>
      <c r="P643" s="30">
        <f t="shared" si="108"/>
        <v>2119395.698</v>
      </c>
      <c r="Q643" s="30">
        <v>0</v>
      </c>
      <c r="R643" s="30">
        <v>32978.18</v>
      </c>
      <c r="S643" s="30">
        <v>329781.8</v>
      </c>
      <c r="T643" s="30">
        <v>0</v>
      </c>
      <c r="U643" s="30">
        <f t="shared" si="109"/>
        <v>5035.82</v>
      </c>
      <c r="V643" s="30">
        <f t="shared" si="110"/>
        <v>5035.82</v>
      </c>
      <c r="W643" s="85">
        <v>2018</v>
      </c>
    </row>
    <row r="644" spans="1:23" ht="18.75" customHeight="1">
      <c r="A644" s="24">
        <f t="shared" si="111"/>
        <v>264</v>
      </c>
      <c r="B644" s="24">
        <v>59</v>
      </c>
      <c r="C644" s="25" t="s">
        <v>245</v>
      </c>
      <c r="D644" s="25" t="s">
        <v>246</v>
      </c>
      <c r="E644" s="24">
        <v>1988</v>
      </c>
      <c r="F644" s="24">
        <v>1988</v>
      </c>
      <c r="G644" s="26" t="s">
        <v>59</v>
      </c>
      <c r="H644" s="27">
        <v>5</v>
      </c>
      <c r="I644" s="28">
        <v>3</v>
      </c>
      <c r="J644" s="29">
        <v>3237.5</v>
      </c>
      <c r="K644" s="29">
        <v>2890.4</v>
      </c>
      <c r="L644" s="29">
        <v>0</v>
      </c>
      <c r="M644" s="28">
        <v>123</v>
      </c>
      <c r="N644" s="30">
        <f>'Приложение №2'!E644</f>
        <v>812375.824</v>
      </c>
      <c r="O644" s="30">
        <v>0</v>
      </c>
      <c r="P644" s="30">
        <f t="shared" si="108"/>
        <v>162613.90399999998</v>
      </c>
      <c r="Q644" s="30">
        <v>0</v>
      </c>
      <c r="R644" s="30">
        <v>223123.31</v>
      </c>
      <c r="S644" s="30">
        <v>426638.61</v>
      </c>
      <c r="T644" s="30">
        <v>0</v>
      </c>
      <c r="U644" s="30">
        <f t="shared" si="109"/>
        <v>281.06</v>
      </c>
      <c r="V644" s="30">
        <f t="shared" si="110"/>
        <v>281.06</v>
      </c>
      <c r="W644" s="85">
        <v>2018</v>
      </c>
    </row>
    <row r="645" spans="1:23" ht="18.75" customHeight="1">
      <c r="A645" s="24">
        <f t="shared" si="111"/>
        <v>265</v>
      </c>
      <c r="B645" s="24">
        <v>60</v>
      </c>
      <c r="C645" s="25" t="s">
        <v>83</v>
      </c>
      <c r="D645" s="25" t="s">
        <v>457</v>
      </c>
      <c r="E645" s="24">
        <v>1983</v>
      </c>
      <c r="F645" s="24">
        <v>1983</v>
      </c>
      <c r="G645" s="26" t="s">
        <v>103</v>
      </c>
      <c r="H645" s="27">
        <v>2</v>
      </c>
      <c r="I645" s="28">
        <v>3</v>
      </c>
      <c r="J645" s="29">
        <v>898</v>
      </c>
      <c r="K645" s="29">
        <v>823</v>
      </c>
      <c r="L645" s="29">
        <v>0</v>
      </c>
      <c r="M645" s="28">
        <v>28</v>
      </c>
      <c r="N645" s="30">
        <f>'Приложение №2'!E645</f>
        <v>3917570.53</v>
      </c>
      <c r="O645" s="30">
        <v>0</v>
      </c>
      <c r="P645" s="30">
        <f t="shared" si="108"/>
        <v>3870781.27</v>
      </c>
      <c r="Q645" s="30">
        <v>0</v>
      </c>
      <c r="R645" s="30">
        <v>46789.26</v>
      </c>
      <c r="S645" s="30">
        <v>0</v>
      </c>
      <c r="T645" s="30">
        <v>0</v>
      </c>
      <c r="U645" s="30">
        <f t="shared" si="109"/>
        <v>4760.11</v>
      </c>
      <c r="V645" s="30">
        <f t="shared" si="110"/>
        <v>4760.11</v>
      </c>
      <c r="W645" s="85">
        <v>2018</v>
      </c>
    </row>
    <row r="646" spans="1:23" ht="18.75" customHeight="1">
      <c r="A646" s="24">
        <f t="shared" si="111"/>
        <v>266</v>
      </c>
      <c r="B646" s="24">
        <v>61</v>
      </c>
      <c r="C646" s="25" t="s">
        <v>83</v>
      </c>
      <c r="D646" s="25" t="s">
        <v>458</v>
      </c>
      <c r="E646" s="24">
        <v>1984</v>
      </c>
      <c r="F646" s="24">
        <v>1984</v>
      </c>
      <c r="G646" s="26" t="s">
        <v>103</v>
      </c>
      <c r="H646" s="27">
        <v>2</v>
      </c>
      <c r="I646" s="28">
        <v>3</v>
      </c>
      <c r="J646" s="29">
        <v>1181.6</v>
      </c>
      <c r="K646" s="29">
        <v>1085.5</v>
      </c>
      <c r="L646" s="29">
        <v>0</v>
      </c>
      <c r="M646" s="28">
        <v>42</v>
      </c>
      <c r="N646" s="30">
        <f>'Приложение №2'!E646</f>
        <v>3490229.8600000003</v>
      </c>
      <c r="O646" s="30">
        <v>0</v>
      </c>
      <c r="P646" s="30">
        <f t="shared" si="108"/>
        <v>2680626.5600000005</v>
      </c>
      <c r="Q646" s="30">
        <v>0</v>
      </c>
      <c r="R646" s="30">
        <v>73600.3</v>
      </c>
      <c r="S646" s="30">
        <v>736003</v>
      </c>
      <c r="T646" s="30">
        <v>0</v>
      </c>
      <c r="U646" s="30">
        <f t="shared" si="109"/>
        <v>3215.32</v>
      </c>
      <c r="V646" s="30">
        <f t="shared" si="110"/>
        <v>3215.32</v>
      </c>
      <c r="W646" s="85">
        <v>2018</v>
      </c>
    </row>
    <row r="647" spans="1:23" ht="18.75" customHeight="1">
      <c r="A647" s="24">
        <f t="shared" si="111"/>
        <v>267</v>
      </c>
      <c r="B647" s="24">
        <v>62</v>
      </c>
      <c r="C647" s="25" t="s">
        <v>83</v>
      </c>
      <c r="D647" s="25" t="s">
        <v>459</v>
      </c>
      <c r="E647" s="24">
        <v>1984</v>
      </c>
      <c r="F647" s="24">
        <v>1984</v>
      </c>
      <c r="G647" s="26" t="s">
        <v>103</v>
      </c>
      <c r="H647" s="27">
        <v>2</v>
      </c>
      <c r="I647" s="28">
        <v>3</v>
      </c>
      <c r="J647" s="29">
        <v>1124.3</v>
      </c>
      <c r="K647" s="29">
        <v>1035.6</v>
      </c>
      <c r="L647" s="29">
        <v>0</v>
      </c>
      <c r="M647" s="28">
        <v>41</v>
      </c>
      <c r="N647" s="30">
        <f>'Приложение №2'!E647</f>
        <v>3329785.392</v>
      </c>
      <c r="O647" s="30">
        <v>0</v>
      </c>
      <c r="P647" s="30">
        <f t="shared" si="108"/>
        <v>2553170.6520000002</v>
      </c>
      <c r="Q647" s="30">
        <v>0</v>
      </c>
      <c r="R647" s="30">
        <v>70601.34</v>
      </c>
      <c r="S647" s="30">
        <v>706013.4</v>
      </c>
      <c r="T647" s="30">
        <v>0</v>
      </c>
      <c r="U647" s="30">
        <f t="shared" si="109"/>
        <v>3215.32</v>
      </c>
      <c r="V647" s="30">
        <f t="shared" si="110"/>
        <v>3215.32</v>
      </c>
      <c r="W647" s="85">
        <v>2018</v>
      </c>
    </row>
    <row r="648" spans="1:23" ht="18.75" customHeight="1">
      <c r="A648" s="24">
        <f t="shared" si="111"/>
        <v>268</v>
      </c>
      <c r="B648" s="24">
        <v>63</v>
      </c>
      <c r="C648" s="25" t="s">
        <v>83</v>
      </c>
      <c r="D648" s="25" t="s">
        <v>460</v>
      </c>
      <c r="E648" s="24">
        <v>1964</v>
      </c>
      <c r="F648" s="24">
        <v>2004</v>
      </c>
      <c r="G648" s="26" t="s">
        <v>103</v>
      </c>
      <c r="H648" s="27">
        <v>2</v>
      </c>
      <c r="I648" s="28">
        <v>3</v>
      </c>
      <c r="J648" s="29">
        <v>539.5</v>
      </c>
      <c r="K648" s="29">
        <v>478.1</v>
      </c>
      <c r="L648" s="29">
        <v>0</v>
      </c>
      <c r="M648" s="28">
        <v>24</v>
      </c>
      <c r="N648" s="30">
        <f>'Приложение №2'!E648</f>
        <v>2275808.591</v>
      </c>
      <c r="O648" s="30">
        <v>0</v>
      </c>
      <c r="P648" s="30">
        <f t="shared" si="108"/>
        <v>1880939.8309999998</v>
      </c>
      <c r="Q648" s="30">
        <v>0</v>
      </c>
      <c r="R648" s="30">
        <v>35897.16</v>
      </c>
      <c r="S648" s="30">
        <v>358971.6</v>
      </c>
      <c r="T648" s="30">
        <v>0</v>
      </c>
      <c r="U648" s="30">
        <f aca="true" t="shared" si="112" ref="U648:U657">N648/(K648+L648)</f>
        <v>4760.11</v>
      </c>
      <c r="V648" s="30">
        <f aca="true" t="shared" si="113" ref="V648:V657">U648</f>
        <v>4760.11</v>
      </c>
      <c r="W648" s="85">
        <v>2018</v>
      </c>
    </row>
    <row r="649" spans="1:23" ht="18.75" customHeight="1">
      <c r="A649" s="24">
        <f t="shared" si="111"/>
        <v>269</v>
      </c>
      <c r="B649" s="24">
        <v>64</v>
      </c>
      <c r="C649" s="25" t="s">
        <v>83</v>
      </c>
      <c r="D649" s="25" t="s">
        <v>461</v>
      </c>
      <c r="E649" s="24">
        <v>1968</v>
      </c>
      <c r="F649" s="24">
        <v>2011</v>
      </c>
      <c r="G649" s="26" t="s">
        <v>103</v>
      </c>
      <c r="H649" s="27">
        <v>2</v>
      </c>
      <c r="I649" s="28">
        <v>2</v>
      </c>
      <c r="J649" s="29">
        <v>504.2</v>
      </c>
      <c r="K649" s="29">
        <v>464.4</v>
      </c>
      <c r="L649" s="29">
        <v>0</v>
      </c>
      <c r="M649" s="28">
        <v>18</v>
      </c>
      <c r="N649" s="30">
        <f>'Приложение №2'!E649</f>
        <v>4787439.228</v>
      </c>
      <c r="O649" s="30">
        <v>0</v>
      </c>
      <c r="P649" s="30">
        <f aca="true" t="shared" si="114" ref="P649:P657">N649-R649-S649</f>
        <v>4777408.188</v>
      </c>
      <c r="Q649" s="30">
        <v>0</v>
      </c>
      <c r="R649" s="30">
        <v>10031.04</v>
      </c>
      <c r="S649" s="30">
        <v>0</v>
      </c>
      <c r="T649" s="30">
        <v>0</v>
      </c>
      <c r="U649" s="30">
        <f t="shared" si="112"/>
        <v>10308.87</v>
      </c>
      <c r="V649" s="30">
        <f t="shared" si="113"/>
        <v>10308.87</v>
      </c>
      <c r="W649" s="85">
        <v>2018</v>
      </c>
    </row>
    <row r="650" spans="1:23" ht="18.75" customHeight="1">
      <c r="A650" s="24">
        <f t="shared" si="111"/>
        <v>270</v>
      </c>
      <c r="B650" s="24">
        <v>65</v>
      </c>
      <c r="C650" s="25" t="s">
        <v>83</v>
      </c>
      <c r="D650" s="25" t="s">
        <v>297</v>
      </c>
      <c r="E650" s="24">
        <v>1980</v>
      </c>
      <c r="F650" s="24">
        <v>2006</v>
      </c>
      <c r="G650" s="26" t="s">
        <v>48</v>
      </c>
      <c r="H650" s="27">
        <v>5</v>
      </c>
      <c r="I650" s="28">
        <v>4</v>
      </c>
      <c r="J650" s="29">
        <v>4162.7</v>
      </c>
      <c r="K650" s="29">
        <v>3360.9</v>
      </c>
      <c r="L650" s="29">
        <v>801.8</v>
      </c>
      <c r="M650" s="28">
        <v>167</v>
      </c>
      <c r="N650" s="30">
        <f>'Приложение №2'!E650</f>
        <v>4837617.92</v>
      </c>
      <c r="O650" s="30">
        <v>0</v>
      </c>
      <c r="P650" s="30">
        <f t="shared" si="114"/>
        <v>1887264.25</v>
      </c>
      <c r="Q650" s="30">
        <v>0</v>
      </c>
      <c r="R650" s="30">
        <v>268213.97</v>
      </c>
      <c r="S650" s="30">
        <v>2682139.7</v>
      </c>
      <c r="T650" s="30">
        <v>0</v>
      </c>
      <c r="U650" s="30">
        <f t="shared" si="112"/>
        <v>1162.1346529896462</v>
      </c>
      <c r="V650" s="30">
        <f t="shared" si="113"/>
        <v>1162.1346529896462</v>
      </c>
      <c r="W650" s="85">
        <v>2018</v>
      </c>
    </row>
    <row r="651" spans="1:23" ht="18.75" customHeight="1">
      <c r="A651" s="24">
        <f t="shared" si="111"/>
        <v>271</v>
      </c>
      <c r="B651" s="24">
        <v>66</v>
      </c>
      <c r="C651" s="25" t="s">
        <v>83</v>
      </c>
      <c r="D651" s="25" t="s">
        <v>462</v>
      </c>
      <c r="E651" s="24">
        <v>1982</v>
      </c>
      <c r="F651" s="24">
        <v>1982</v>
      </c>
      <c r="G651" s="26" t="s">
        <v>103</v>
      </c>
      <c r="H651" s="27">
        <v>2</v>
      </c>
      <c r="I651" s="28">
        <v>3</v>
      </c>
      <c r="J651" s="29">
        <v>805.8</v>
      </c>
      <c r="K651" s="29">
        <v>717.7</v>
      </c>
      <c r="L651" s="29">
        <v>0</v>
      </c>
      <c r="M651" s="28">
        <v>31</v>
      </c>
      <c r="N651" s="30">
        <f>'Приложение №2'!E651</f>
        <v>2307635.1640000003</v>
      </c>
      <c r="O651" s="30">
        <v>0</v>
      </c>
      <c r="P651" s="30">
        <f t="shared" si="114"/>
        <v>1724758.1440000006</v>
      </c>
      <c r="Q651" s="30">
        <v>0</v>
      </c>
      <c r="R651" s="30">
        <v>52988.82</v>
      </c>
      <c r="S651" s="30">
        <v>529888.2</v>
      </c>
      <c r="T651" s="30">
        <v>0</v>
      </c>
      <c r="U651" s="30">
        <f t="shared" si="112"/>
        <v>3215.32</v>
      </c>
      <c r="V651" s="30">
        <f t="shared" si="113"/>
        <v>3215.32</v>
      </c>
      <c r="W651" s="85">
        <v>2018</v>
      </c>
    </row>
    <row r="652" spans="1:23" ht="18.75" customHeight="1">
      <c r="A652" s="24">
        <f aca="true" t="shared" si="115" ref="A652:A657">A651+1</f>
        <v>272</v>
      </c>
      <c r="B652" s="24">
        <v>67</v>
      </c>
      <c r="C652" s="25" t="s">
        <v>83</v>
      </c>
      <c r="D652" s="25" t="s">
        <v>463</v>
      </c>
      <c r="E652" s="24">
        <v>1982</v>
      </c>
      <c r="F652" s="24">
        <v>1982</v>
      </c>
      <c r="G652" s="26" t="s">
        <v>103</v>
      </c>
      <c r="H652" s="27">
        <v>2</v>
      </c>
      <c r="I652" s="28">
        <v>3</v>
      </c>
      <c r="J652" s="29">
        <v>805.8</v>
      </c>
      <c r="K652" s="29">
        <v>720.4</v>
      </c>
      <c r="L652" s="29">
        <v>0</v>
      </c>
      <c r="M652" s="28">
        <v>30</v>
      </c>
      <c r="N652" s="30">
        <f>'Приложение №2'!E652</f>
        <v>2316316.528</v>
      </c>
      <c r="O652" s="30">
        <v>0</v>
      </c>
      <c r="P652" s="30">
        <f t="shared" si="114"/>
        <v>1747883.3879999998</v>
      </c>
      <c r="Q652" s="30">
        <v>0</v>
      </c>
      <c r="R652" s="30">
        <v>51675.74</v>
      </c>
      <c r="S652" s="30">
        <v>516757.4</v>
      </c>
      <c r="T652" s="30">
        <v>0</v>
      </c>
      <c r="U652" s="30">
        <f t="shared" si="112"/>
        <v>3215.32</v>
      </c>
      <c r="V652" s="30">
        <f t="shared" si="113"/>
        <v>3215.32</v>
      </c>
      <c r="W652" s="85">
        <v>2018</v>
      </c>
    </row>
    <row r="653" spans="1:23" ht="18.75" customHeight="1">
      <c r="A653" s="24">
        <f t="shared" si="115"/>
        <v>273</v>
      </c>
      <c r="B653" s="24">
        <v>68</v>
      </c>
      <c r="C653" s="25" t="s">
        <v>83</v>
      </c>
      <c r="D653" s="25" t="s">
        <v>464</v>
      </c>
      <c r="E653" s="24">
        <v>1989</v>
      </c>
      <c r="F653" s="24">
        <v>2005</v>
      </c>
      <c r="G653" s="26" t="s">
        <v>48</v>
      </c>
      <c r="H653" s="27">
        <v>5</v>
      </c>
      <c r="I653" s="28">
        <v>1</v>
      </c>
      <c r="J653" s="29">
        <v>1284.9</v>
      </c>
      <c r="K653" s="29">
        <v>1135</v>
      </c>
      <c r="L653" s="29">
        <v>0</v>
      </c>
      <c r="M653" s="28">
        <v>49</v>
      </c>
      <c r="N653" s="30">
        <f>'Приложение №2'!E653</f>
        <v>2029493.5</v>
      </c>
      <c r="O653" s="30">
        <v>0</v>
      </c>
      <c r="P653" s="30">
        <f t="shared" si="114"/>
        <v>1936791.83</v>
      </c>
      <c r="Q653" s="30">
        <v>0</v>
      </c>
      <c r="R653" s="30">
        <v>92701.67</v>
      </c>
      <c r="S653" s="30">
        <v>0</v>
      </c>
      <c r="T653" s="30">
        <v>0</v>
      </c>
      <c r="U653" s="30">
        <f t="shared" si="112"/>
        <v>1788.1</v>
      </c>
      <c r="V653" s="30">
        <f t="shared" si="113"/>
        <v>1788.1</v>
      </c>
      <c r="W653" s="85">
        <v>2018</v>
      </c>
    </row>
    <row r="654" spans="1:23" ht="18.75" customHeight="1">
      <c r="A654" s="24">
        <f t="shared" si="115"/>
        <v>274</v>
      </c>
      <c r="B654" s="24">
        <v>69</v>
      </c>
      <c r="C654" s="25" t="s">
        <v>83</v>
      </c>
      <c r="D654" s="25" t="s">
        <v>298</v>
      </c>
      <c r="E654" s="24">
        <v>1983</v>
      </c>
      <c r="F654" s="24">
        <v>2008</v>
      </c>
      <c r="G654" s="26" t="s">
        <v>48</v>
      </c>
      <c r="H654" s="27">
        <v>5</v>
      </c>
      <c r="I654" s="28">
        <v>4</v>
      </c>
      <c r="J654" s="29">
        <v>4686.2</v>
      </c>
      <c r="K654" s="29">
        <v>4213</v>
      </c>
      <c r="L654" s="29">
        <v>473.2</v>
      </c>
      <c r="M654" s="28">
        <v>153</v>
      </c>
      <c r="N654" s="30">
        <f>'Приложение №2'!E654</f>
        <v>6099717.74</v>
      </c>
      <c r="O654" s="30">
        <v>0</v>
      </c>
      <c r="P654" s="30">
        <f t="shared" si="114"/>
        <v>2496588.43</v>
      </c>
      <c r="Q654" s="30">
        <v>0</v>
      </c>
      <c r="R654" s="30">
        <v>327557.21</v>
      </c>
      <c r="S654" s="30">
        <v>3275572.1</v>
      </c>
      <c r="T654" s="30">
        <v>0</v>
      </c>
      <c r="U654" s="30">
        <f t="shared" si="112"/>
        <v>1301.634104391618</v>
      </c>
      <c r="V654" s="30">
        <f t="shared" si="113"/>
        <v>1301.634104391618</v>
      </c>
      <c r="W654" s="85">
        <v>2018</v>
      </c>
    </row>
    <row r="655" spans="1:23" ht="18.75" customHeight="1">
      <c r="A655" s="24">
        <f t="shared" si="115"/>
        <v>275</v>
      </c>
      <c r="B655" s="24">
        <v>70</v>
      </c>
      <c r="C655" s="25" t="s">
        <v>83</v>
      </c>
      <c r="D655" s="25" t="s">
        <v>299</v>
      </c>
      <c r="E655" s="24">
        <v>1985</v>
      </c>
      <c r="F655" s="24">
        <v>2009</v>
      </c>
      <c r="G655" s="26" t="s">
        <v>48</v>
      </c>
      <c r="H655" s="27">
        <v>5</v>
      </c>
      <c r="I655" s="28">
        <v>4</v>
      </c>
      <c r="J655" s="29">
        <v>5626.9</v>
      </c>
      <c r="K655" s="29">
        <v>4240.5</v>
      </c>
      <c r="L655" s="29">
        <v>1386.4</v>
      </c>
      <c r="M655" s="28">
        <v>168</v>
      </c>
      <c r="N655" s="30">
        <f>'Приложение №2'!E655</f>
        <v>5915784.01</v>
      </c>
      <c r="O655" s="30">
        <v>0</v>
      </c>
      <c r="P655" s="30">
        <f t="shared" si="114"/>
        <v>2358921.2499999995</v>
      </c>
      <c r="Q655" s="30">
        <v>0</v>
      </c>
      <c r="R655" s="30">
        <v>323351.16</v>
      </c>
      <c r="S655" s="30">
        <v>3233511.6</v>
      </c>
      <c r="T655" s="30">
        <v>0</v>
      </c>
      <c r="U655" s="30">
        <f t="shared" si="112"/>
        <v>1051.3398158844125</v>
      </c>
      <c r="V655" s="30">
        <f t="shared" si="113"/>
        <v>1051.3398158844125</v>
      </c>
      <c r="W655" s="85">
        <v>2018</v>
      </c>
    </row>
    <row r="656" spans="1:23" ht="18.75" customHeight="1">
      <c r="A656" s="24">
        <f t="shared" si="115"/>
        <v>276</v>
      </c>
      <c r="B656" s="24">
        <v>71</v>
      </c>
      <c r="C656" s="25" t="s">
        <v>83</v>
      </c>
      <c r="D656" s="25" t="s">
        <v>465</v>
      </c>
      <c r="E656" s="24">
        <v>1984</v>
      </c>
      <c r="F656" s="24">
        <v>1984</v>
      </c>
      <c r="G656" s="26" t="s">
        <v>48</v>
      </c>
      <c r="H656" s="27">
        <v>5</v>
      </c>
      <c r="I656" s="28">
        <v>4</v>
      </c>
      <c r="J656" s="29">
        <v>4737.1</v>
      </c>
      <c r="K656" s="29">
        <v>4348.5</v>
      </c>
      <c r="L656" s="29">
        <v>0</v>
      </c>
      <c r="M656" s="28">
        <v>162</v>
      </c>
      <c r="N656" s="30">
        <f>'Приложение №2'!E656</f>
        <v>7775552.85</v>
      </c>
      <c r="O656" s="30">
        <v>0</v>
      </c>
      <c r="P656" s="30">
        <f t="shared" si="114"/>
        <v>7346541.83</v>
      </c>
      <c r="Q656" s="30">
        <v>0</v>
      </c>
      <c r="R656" s="30">
        <v>429011.02</v>
      </c>
      <c r="S656" s="30">
        <v>0</v>
      </c>
      <c r="T656" s="30">
        <v>0</v>
      </c>
      <c r="U656" s="30">
        <f t="shared" si="112"/>
        <v>1788.1</v>
      </c>
      <c r="V656" s="30">
        <f t="shared" si="113"/>
        <v>1788.1</v>
      </c>
      <c r="W656" s="85">
        <v>2018</v>
      </c>
    </row>
    <row r="657" spans="1:23" ht="18.75" customHeight="1">
      <c r="A657" s="24">
        <f t="shared" si="115"/>
        <v>277</v>
      </c>
      <c r="B657" s="24">
        <v>72</v>
      </c>
      <c r="C657" s="25" t="s">
        <v>466</v>
      </c>
      <c r="D657" s="25" t="s">
        <v>467</v>
      </c>
      <c r="E657" s="24">
        <v>1972</v>
      </c>
      <c r="F657" s="24">
        <v>1972</v>
      </c>
      <c r="G657" s="26" t="s">
        <v>103</v>
      </c>
      <c r="H657" s="27">
        <v>2</v>
      </c>
      <c r="I657" s="28">
        <v>3</v>
      </c>
      <c r="J657" s="29">
        <v>488.9</v>
      </c>
      <c r="K657" s="29">
        <v>343.8</v>
      </c>
      <c r="L657" s="29">
        <v>145.1</v>
      </c>
      <c r="M657" s="28">
        <v>33</v>
      </c>
      <c r="N657" s="30">
        <f>'Приложение №2'!E657</f>
        <v>1275354.318</v>
      </c>
      <c r="O657" s="30">
        <v>0</v>
      </c>
      <c r="P657" s="30">
        <f t="shared" si="114"/>
        <v>1252732.848</v>
      </c>
      <c r="Q657" s="30">
        <v>0</v>
      </c>
      <c r="R657" s="30">
        <v>22621.47</v>
      </c>
      <c r="S657" s="30">
        <v>0</v>
      </c>
      <c r="T657" s="30">
        <v>0</v>
      </c>
      <c r="U657" s="30">
        <f t="shared" si="112"/>
        <v>2608.62</v>
      </c>
      <c r="V657" s="30">
        <f t="shared" si="113"/>
        <v>2608.62</v>
      </c>
      <c r="W657" s="85">
        <v>2018</v>
      </c>
    </row>
    <row r="658" spans="1:23" ht="18.75" customHeight="1">
      <c r="A658" s="106"/>
      <c r="B658" s="122" t="s">
        <v>52</v>
      </c>
      <c r="C658" s="122"/>
      <c r="D658" s="122"/>
      <c r="E658" s="106"/>
      <c r="F658" s="106"/>
      <c r="G658" s="106"/>
      <c r="H658" s="106"/>
      <c r="I658" s="31">
        <f aca="true" t="shared" si="116" ref="I658:T658">SUM(I584:I657)</f>
        <v>202</v>
      </c>
      <c r="J658" s="32">
        <f t="shared" si="116"/>
        <v>113442.4</v>
      </c>
      <c r="K658" s="32">
        <f t="shared" si="116"/>
        <v>96241.27999999998</v>
      </c>
      <c r="L658" s="32">
        <f t="shared" si="116"/>
        <v>7451.960000000001</v>
      </c>
      <c r="M658" s="31">
        <f t="shared" si="116"/>
        <v>4553</v>
      </c>
      <c r="N658" s="33">
        <f t="shared" si="116"/>
        <v>438934708.06549996</v>
      </c>
      <c r="O658" s="33">
        <f t="shared" si="116"/>
        <v>0</v>
      </c>
      <c r="P658" s="33">
        <f t="shared" si="116"/>
        <v>352842342.47550005</v>
      </c>
      <c r="Q658" s="33">
        <f t="shared" si="116"/>
        <v>0</v>
      </c>
      <c r="R658" s="33">
        <f t="shared" si="116"/>
        <v>6688652.259999997</v>
      </c>
      <c r="S658" s="33">
        <f t="shared" si="116"/>
        <v>79403713.33</v>
      </c>
      <c r="T658" s="33">
        <f t="shared" si="116"/>
        <v>0</v>
      </c>
      <c r="U658" s="33"/>
      <c r="V658" s="33"/>
      <c r="W658" s="86"/>
    </row>
    <row r="659" spans="1:23" ht="18.75" customHeight="1">
      <c r="A659" s="106"/>
      <c r="B659" s="122" t="s">
        <v>165</v>
      </c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3"/>
    </row>
    <row r="660" spans="1:23" ht="18.75" customHeight="1">
      <c r="A660" s="24">
        <f>A657+1</f>
        <v>278</v>
      </c>
      <c r="B660" s="24">
        <v>1</v>
      </c>
      <c r="C660" s="25" t="s">
        <v>468</v>
      </c>
      <c r="D660" s="25" t="s">
        <v>469</v>
      </c>
      <c r="E660" s="24">
        <v>1973</v>
      </c>
      <c r="F660" s="24">
        <v>2012</v>
      </c>
      <c r="G660" s="26" t="s">
        <v>103</v>
      </c>
      <c r="H660" s="27">
        <v>2</v>
      </c>
      <c r="I660" s="28">
        <v>2</v>
      </c>
      <c r="J660" s="29">
        <v>530.9</v>
      </c>
      <c r="K660" s="29">
        <v>341.1</v>
      </c>
      <c r="L660" s="29">
        <v>126.8</v>
      </c>
      <c r="M660" s="28">
        <v>26</v>
      </c>
      <c r="N660" s="30">
        <f>'Приложение №2'!E660</f>
        <v>6915510.531</v>
      </c>
      <c r="O660" s="30">
        <v>0</v>
      </c>
      <c r="P660" s="30">
        <f>N660-R660-S660</f>
        <v>6539251.1110000005</v>
      </c>
      <c r="Q660" s="30">
        <v>0</v>
      </c>
      <c r="R660" s="30">
        <v>34205.42</v>
      </c>
      <c r="S660" s="30">
        <v>342054</v>
      </c>
      <c r="T660" s="30">
        <v>0</v>
      </c>
      <c r="U660" s="30">
        <f>N660/(K660+L660)</f>
        <v>14779.89</v>
      </c>
      <c r="V660" s="30">
        <f>U660</f>
        <v>14779.89</v>
      </c>
      <c r="W660" s="85">
        <v>2018</v>
      </c>
    </row>
    <row r="661" spans="1:23" ht="18.75" customHeight="1">
      <c r="A661" s="24">
        <f>A660+1</f>
        <v>279</v>
      </c>
      <c r="B661" s="24">
        <v>2</v>
      </c>
      <c r="C661" s="25" t="s">
        <v>470</v>
      </c>
      <c r="D661" s="25" t="s">
        <v>471</v>
      </c>
      <c r="E661" s="24">
        <v>1967</v>
      </c>
      <c r="F661" s="24">
        <v>1967</v>
      </c>
      <c r="G661" s="26" t="s">
        <v>103</v>
      </c>
      <c r="H661" s="27">
        <v>2</v>
      </c>
      <c r="I661" s="28">
        <v>1</v>
      </c>
      <c r="J661" s="29">
        <v>379.2</v>
      </c>
      <c r="K661" s="29">
        <v>367.2</v>
      </c>
      <c r="L661" s="29">
        <v>0</v>
      </c>
      <c r="M661" s="28">
        <v>12</v>
      </c>
      <c r="N661" s="30">
        <f>'Приложение №2'!E661</f>
        <v>2479672.224</v>
      </c>
      <c r="O661" s="30">
        <v>0</v>
      </c>
      <c r="P661" s="30">
        <f>N661-R661-S661</f>
        <v>2458571.5439999998</v>
      </c>
      <c r="Q661" s="30">
        <v>0</v>
      </c>
      <c r="R661" s="30">
        <v>21100.68</v>
      </c>
      <c r="S661" s="30">
        <v>0</v>
      </c>
      <c r="T661" s="30">
        <v>0</v>
      </c>
      <c r="U661" s="30">
        <f>N661/(K661+L661)</f>
        <v>6752.92</v>
      </c>
      <c r="V661" s="30">
        <f>U661</f>
        <v>6752.92</v>
      </c>
      <c r="W661" s="85">
        <v>2018</v>
      </c>
    </row>
    <row r="662" spans="1:23" ht="18.75" customHeight="1">
      <c r="A662" s="24">
        <f>A661+1</f>
        <v>280</v>
      </c>
      <c r="B662" s="24">
        <v>3</v>
      </c>
      <c r="C662" s="25" t="s">
        <v>472</v>
      </c>
      <c r="D662" s="25" t="s">
        <v>473</v>
      </c>
      <c r="E662" s="24">
        <v>1974</v>
      </c>
      <c r="F662" s="24">
        <v>1974</v>
      </c>
      <c r="G662" s="26" t="s">
        <v>103</v>
      </c>
      <c r="H662" s="27">
        <v>2</v>
      </c>
      <c r="I662" s="28">
        <v>2</v>
      </c>
      <c r="J662" s="29">
        <v>498.2</v>
      </c>
      <c r="K662" s="29">
        <v>484.2</v>
      </c>
      <c r="L662" s="29">
        <v>0</v>
      </c>
      <c r="M662" s="28">
        <v>34</v>
      </c>
      <c r="N662" s="30">
        <f>'Приложение №2'!E662</f>
        <v>7376864.471999999</v>
      </c>
      <c r="O662" s="30">
        <v>0</v>
      </c>
      <c r="P662" s="30">
        <f>N662-R662-S662</f>
        <v>7115880.7919999985</v>
      </c>
      <c r="Q662" s="30">
        <v>0</v>
      </c>
      <c r="R662" s="30">
        <v>23725.78</v>
      </c>
      <c r="S662" s="30">
        <v>237257.9</v>
      </c>
      <c r="T662" s="30">
        <v>0</v>
      </c>
      <c r="U662" s="30">
        <f>N662/(K662+L662)</f>
        <v>15235.159999999998</v>
      </c>
      <c r="V662" s="30">
        <f>U662</f>
        <v>15235.159999999998</v>
      </c>
      <c r="W662" s="85">
        <v>2018</v>
      </c>
    </row>
    <row r="663" spans="1:23" ht="18.75" customHeight="1">
      <c r="A663" s="106"/>
      <c r="B663" s="122" t="s">
        <v>52</v>
      </c>
      <c r="C663" s="122"/>
      <c r="D663" s="122"/>
      <c r="E663" s="106"/>
      <c r="F663" s="106"/>
      <c r="G663" s="106"/>
      <c r="H663" s="106"/>
      <c r="I663" s="31">
        <f>SUM(I660:I662)</f>
        <v>5</v>
      </c>
      <c r="J663" s="32">
        <f aca="true" t="shared" si="117" ref="J663:T663">SUM(J660:J662)</f>
        <v>1408.3</v>
      </c>
      <c r="K663" s="32">
        <f t="shared" si="117"/>
        <v>1192.5</v>
      </c>
      <c r="L663" s="32">
        <f t="shared" si="117"/>
        <v>126.8</v>
      </c>
      <c r="M663" s="31">
        <f t="shared" si="117"/>
        <v>72</v>
      </c>
      <c r="N663" s="33">
        <f t="shared" si="117"/>
        <v>16772047.227</v>
      </c>
      <c r="O663" s="33">
        <f t="shared" si="117"/>
        <v>0</v>
      </c>
      <c r="P663" s="33">
        <f t="shared" si="117"/>
        <v>16113703.447</v>
      </c>
      <c r="Q663" s="33">
        <f t="shared" si="117"/>
        <v>0</v>
      </c>
      <c r="R663" s="33">
        <f t="shared" si="117"/>
        <v>79031.88</v>
      </c>
      <c r="S663" s="33">
        <f t="shared" si="117"/>
        <v>579311.9</v>
      </c>
      <c r="T663" s="33">
        <f t="shared" si="117"/>
        <v>0</v>
      </c>
      <c r="U663" s="33"/>
      <c r="V663" s="33"/>
      <c r="W663" s="86"/>
    </row>
    <row r="664" spans="1:23" ht="18.75" customHeight="1">
      <c r="A664" s="106"/>
      <c r="B664" s="122" t="s">
        <v>84</v>
      </c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3"/>
    </row>
    <row r="665" spans="1:23" ht="18.75" customHeight="1">
      <c r="A665" s="24">
        <f>A662+1</f>
        <v>281</v>
      </c>
      <c r="B665" s="24">
        <v>1</v>
      </c>
      <c r="C665" s="25" t="s">
        <v>247</v>
      </c>
      <c r="D665" s="25" t="s">
        <v>474</v>
      </c>
      <c r="E665" s="24">
        <v>1993</v>
      </c>
      <c r="F665" s="24">
        <v>1993</v>
      </c>
      <c r="G665" s="26" t="s">
        <v>59</v>
      </c>
      <c r="H665" s="27">
        <v>9</v>
      </c>
      <c r="I665" s="28">
        <v>1</v>
      </c>
      <c r="J665" s="29">
        <v>4027.7</v>
      </c>
      <c r="K665" s="29">
        <v>2709.1</v>
      </c>
      <c r="L665" s="29">
        <v>0</v>
      </c>
      <c r="M665" s="28">
        <v>88</v>
      </c>
      <c r="N665" s="30">
        <f>'Приложение №2'!E665</f>
        <v>13454663.873</v>
      </c>
      <c r="O665" s="30">
        <v>0</v>
      </c>
      <c r="P665" s="30">
        <f aca="true" t="shared" si="118" ref="P665:P709">N665-R665-S665</f>
        <v>9248864.242999999</v>
      </c>
      <c r="Q665" s="30">
        <v>0</v>
      </c>
      <c r="R665" s="30">
        <v>219507.63</v>
      </c>
      <c r="S665" s="30">
        <v>3986292</v>
      </c>
      <c r="T665" s="30">
        <v>0</v>
      </c>
      <c r="U665" s="30">
        <f aca="true" t="shared" si="119" ref="U665:U709">N665/(K665+L665)</f>
        <v>4966.469998523495</v>
      </c>
      <c r="V665" s="30">
        <f aca="true" t="shared" si="120" ref="V665:V709">U665</f>
        <v>4966.469998523495</v>
      </c>
      <c r="W665" s="85">
        <v>2018</v>
      </c>
    </row>
    <row r="666" spans="1:23" ht="18.75" customHeight="1">
      <c r="A666" s="24">
        <f>A665+1</f>
        <v>282</v>
      </c>
      <c r="B666" s="24">
        <v>2</v>
      </c>
      <c r="C666" s="25" t="s">
        <v>247</v>
      </c>
      <c r="D666" s="25" t="s">
        <v>248</v>
      </c>
      <c r="E666" s="24">
        <v>1993</v>
      </c>
      <c r="F666" s="24">
        <v>2008</v>
      </c>
      <c r="G666" s="26" t="s">
        <v>59</v>
      </c>
      <c r="H666" s="27">
        <v>9</v>
      </c>
      <c r="I666" s="28">
        <v>1</v>
      </c>
      <c r="J666" s="29">
        <v>4065.2</v>
      </c>
      <c r="K666" s="29">
        <v>2715.9</v>
      </c>
      <c r="L666" s="29">
        <v>0</v>
      </c>
      <c r="M666" s="28">
        <v>97</v>
      </c>
      <c r="N666" s="30">
        <f>'Приложение №2'!E666</f>
        <v>13080613.638</v>
      </c>
      <c r="O666" s="30">
        <v>0</v>
      </c>
      <c r="P666" s="30">
        <f t="shared" si="118"/>
        <v>8901360.628</v>
      </c>
      <c r="Q666" s="30">
        <v>0</v>
      </c>
      <c r="R666" s="30">
        <v>202489.01</v>
      </c>
      <c r="S666" s="30">
        <v>3976764</v>
      </c>
      <c r="T666" s="30">
        <v>0</v>
      </c>
      <c r="U666" s="30">
        <f t="shared" si="119"/>
        <v>4816.309009168232</v>
      </c>
      <c r="V666" s="30">
        <f t="shared" si="120"/>
        <v>4816.309009168232</v>
      </c>
      <c r="W666" s="85">
        <v>2018</v>
      </c>
    </row>
    <row r="667" spans="1:23" ht="18.75" customHeight="1">
      <c r="A667" s="24">
        <f aca="true" t="shared" si="121" ref="A667:A709">A666+1</f>
        <v>283</v>
      </c>
      <c r="B667" s="24">
        <v>3</v>
      </c>
      <c r="C667" s="25" t="s">
        <v>247</v>
      </c>
      <c r="D667" s="25" t="s">
        <v>249</v>
      </c>
      <c r="E667" s="24">
        <v>1991</v>
      </c>
      <c r="F667" s="24">
        <v>2013</v>
      </c>
      <c r="G667" s="26" t="s">
        <v>59</v>
      </c>
      <c r="H667" s="27">
        <v>5</v>
      </c>
      <c r="I667" s="28">
        <v>5</v>
      </c>
      <c r="J667" s="29">
        <v>11474.2</v>
      </c>
      <c r="K667" s="29">
        <v>7083.1</v>
      </c>
      <c r="L667" s="29">
        <v>86.5</v>
      </c>
      <c r="M667" s="28">
        <v>178</v>
      </c>
      <c r="N667" s="30">
        <f>'Приложение №2'!E667</f>
        <v>17098022.060000002</v>
      </c>
      <c r="O667" s="30">
        <v>0</v>
      </c>
      <c r="P667" s="30">
        <f t="shared" si="118"/>
        <v>4759311.3500000015</v>
      </c>
      <c r="Q667" s="30">
        <v>0</v>
      </c>
      <c r="R667" s="30">
        <v>587557.65</v>
      </c>
      <c r="S667" s="30">
        <v>11751153.06</v>
      </c>
      <c r="T667" s="30">
        <v>0</v>
      </c>
      <c r="U667" s="30">
        <f t="shared" si="119"/>
        <v>2384.7944180986387</v>
      </c>
      <c r="V667" s="30">
        <f t="shared" si="120"/>
        <v>2384.7944180986387</v>
      </c>
      <c r="W667" s="85">
        <v>2018</v>
      </c>
    </row>
    <row r="668" spans="1:23" ht="18.75" customHeight="1">
      <c r="A668" s="24">
        <f t="shared" si="121"/>
        <v>284</v>
      </c>
      <c r="B668" s="24">
        <v>4</v>
      </c>
      <c r="C668" s="25" t="s">
        <v>247</v>
      </c>
      <c r="D668" s="25" t="s">
        <v>250</v>
      </c>
      <c r="E668" s="24">
        <v>1993</v>
      </c>
      <c r="F668" s="24">
        <v>1993</v>
      </c>
      <c r="G668" s="26" t="s">
        <v>59</v>
      </c>
      <c r="H668" s="27">
        <v>9</v>
      </c>
      <c r="I668" s="28">
        <v>5</v>
      </c>
      <c r="J668" s="29">
        <v>19441.7</v>
      </c>
      <c r="K668" s="29">
        <v>13168.6</v>
      </c>
      <c r="L668" s="29">
        <v>0</v>
      </c>
      <c r="M668" s="28">
        <v>478</v>
      </c>
      <c r="N668" s="30">
        <f>'Приложение №2'!E668</f>
        <v>49234151.668</v>
      </c>
      <c r="O668" s="30">
        <v>0</v>
      </c>
      <c r="P668" s="30">
        <f t="shared" si="118"/>
        <v>28902274.898</v>
      </c>
      <c r="Q668" s="30">
        <v>0</v>
      </c>
      <c r="R668" s="30">
        <v>1042423.97</v>
      </c>
      <c r="S668" s="30">
        <v>19289452.8</v>
      </c>
      <c r="T668" s="30">
        <v>0</v>
      </c>
      <c r="U668" s="30">
        <f t="shared" si="119"/>
        <v>3738.753676776574</v>
      </c>
      <c r="V668" s="30">
        <f t="shared" si="120"/>
        <v>3738.753676776574</v>
      </c>
      <c r="W668" s="85">
        <v>2018</v>
      </c>
    </row>
    <row r="669" spans="1:23" ht="18.75" customHeight="1">
      <c r="A669" s="24">
        <f t="shared" si="121"/>
        <v>285</v>
      </c>
      <c r="B669" s="24">
        <v>5</v>
      </c>
      <c r="C669" s="25" t="s">
        <v>247</v>
      </c>
      <c r="D669" s="25" t="s">
        <v>251</v>
      </c>
      <c r="E669" s="24">
        <v>1991</v>
      </c>
      <c r="F669" s="24">
        <v>1991</v>
      </c>
      <c r="G669" s="26" t="s">
        <v>48</v>
      </c>
      <c r="H669" s="27">
        <v>2</v>
      </c>
      <c r="I669" s="28">
        <v>1</v>
      </c>
      <c r="J669" s="29">
        <v>625.1</v>
      </c>
      <c r="K669" s="29">
        <v>328.9</v>
      </c>
      <c r="L669" s="29">
        <v>0</v>
      </c>
      <c r="M669" s="28">
        <v>10</v>
      </c>
      <c r="N669" s="30">
        <f>'Приложение №2'!E669</f>
        <v>3382520.6799999997</v>
      </c>
      <c r="O669" s="30">
        <v>0</v>
      </c>
      <c r="P669" s="30">
        <f t="shared" si="118"/>
        <v>2970829.0999999996</v>
      </c>
      <c r="Q669" s="30">
        <v>0</v>
      </c>
      <c r="R669" s="30">
        <v>17011.59</v>
      </c>
      <c r="S669" s="30">
        <v>394679.99</v>
      </c>
      <c r="T669" s="30">
        <v>0</v>
      </c>
      <c r="U669" s="30">
        <f t="shared" si="119"/>
        <v>10284.34381270903</v>
      </c>
      <c r="V669" s="30">
        <f t="shared" si="120"/>
        <v>10284.34381270903</v>
      </c>
      <c r="W669" s="85">
        <v>2018</v>
      </c>
    </row>
    <row r="670" spans="1:23" ht="18.75" customHeight="1">
      <c r="A670" s="24">
        <f t="shared" si="121"/>
        <v>286</v>
      </c>
      <c r="B670" s="24">
        <v>6</v>
      </c>
      <c r="C670" s="25" t="s">
        <v>85</v>
      </c>
      <c r="D670" s="25" t="s">
        <v>86</v>
      </c>
      <c r="E670" s="24">
        <v>1979</v>
      </c>
      <c r="F670" s="24">
        <v>2000</v>
      </c>
      <c r="G670" s="26" t="s">
        <v>48</v>
      </c>
      <c r="H670" s="27">
        <v>5</v>
      </c>
      <c r="I670" s="28">
        <v>4</v>
      </c>
      <c r="J670" s="29">
        <v>3725.6</v>
      </c>
      <c r="K670" s="29">
        <v>3168.4</v>
      </c>
      <c r="L670" s="29">
        <v>0</v>
      </c>
      <c r="M670" s="28">
        <v>103</v>
      </c>
      <c r="N670" s="30">
        <f>'Приложение №2'!E670</f>
        <v>7678359.224</v>
      </c>
      <c r="O670" s="30">
        <v>0</v>
      </c>
      <c r="P670" s="30">
        <f t="shared" si="118"/>
        <v>4435216.784</v>
      </c>
      <c r="Q670" s="30">
        <v>0</v>
      </c>
      <c r="R670" s="30">
        <v>171259.58</v>
      </c>
      <c r="S670" s="30">
        <v>3071882.8600000003</v>
      </c>
      <c r="T670" s="30">
        <v>0</v>
      </c>
      <c r="U670" s="30">
        <f t="shared" si="119"/>
        <v>2423.4185153389726</v>
      </c>
      <c r="V670" s="30">
        <f t="shared" si="120"/>
        <v>2423.4185153389726</v>
      </c>
      <c r="W670" s="85">
        <v>2018</v>
      </c>
    </row>
    <row r="671" spans="1:23" ht="18.75" customHeight="1">
      <c r="A671" s="24">
        <f t="shared" si="121"/>
        <v>287</v>
      </c>
      <c r="B671" s="24">
        <v>7</v>
      </c>
      <c r="C671" s="25" t="s">
        <v>87</v>
      </c>
      <c r="D671" s="25" t="s">
        <v>252</v>
      </c>
      <c r="E671" s="24">
        <v>1973</v>
      </c>
      <c r="F671" s="24">
        <v>1973</v>
      </c>
      <c r="G671" s="26" t="s">
        <v>48</v>
      </c>
      <c r="H671" s="27">
        <v>2</v>
      </c>
      <c r="I671" s="28">
        <v>2</v>
      </c>
      <c r="J671" s="29">
        <v>420.8</v>
      </c>
      <c r="K671" s="29">
        <v>377.7</v>
      </c>
      <c r="L671" s="29">
        <v>0</v>
      </c>
      <c r="M671" s="28">
        <v>19</v>
      </c>
      <c r="N671" s="30">
        <f>'Приложение №2'!E671</f>
        <v>3945007.8899999997</v>
      </c>
      <c r="O671" s="30">
        <v>0</v>
      </c>
      <c r="P671" s="30">
        <f t="shared" si="118"/>
        <v>3320238.7899999996</v>
      </c>
      <c r="Q671" s="30">
        <v>0</v>
      </c>
      <c r="R671" s="30">
        <v>29750.91</v>
      </c>
      <c r="S671" s="30">
        <v>595018.19</v>
      </c>
      <c r="T671" s="30">
        <v>0</v>
      </c>
      <c r="U671" s="30">
        <f t="shared" si="119"/>
        <v>10444.818347895154</v>
      </c>
      <c r="V671" s="30">
        <f t="shared" si="120"/>
        <v>10444.818347895154</v>
      </c>
      <c r="W671" s="85">
        <v>2018</v>
      </c>
    </row>
    <row r="672" spans="1:23" ht="18.75" customHeight="1">
      <c r="A672" s="24">
        <f t="shared" si="121"/>
        <v>288</v>
      </c>
      <c r="B672" s="24">
        <v>8</v>
      </c>
      <c r="C672" s="25" t="s">
        <v>88</v>
      </c>
      <c r="D672" s="25" t="s">
        <v>253</v>
      </c>
      <c r="E672" s="24">
        <v>1993</v>
      </c>
      <c r="F672" s="24">
        <v>1993</v>
      </c>
      <c r="G672" s="26" t="s">
        <v>48</v>
      </c>
      <c r="H672" s="27">
        <v>5</v>
      </c>
      <c r="I672" s="28">
        <v>4</v>
      </c>
      <c r="J672" s="29">
        <v>3482.2</v>
      </c>
      <c r="K672" s="29">
        <v>3077.9</v>
      </c>
      <c r="L672" s="29">
        <v>0</v>
      </c>
      <c r="M672" s="28">
        <v>123</v>
      </c>
      <c r="N672" s="30">
        <f>'Приложение №2'!E672</f>
        <v>6865457.324</v>
      </c>
      <c r="O672" s="30">
        <v>0</v>
      </c>
      <c r="P672" s="30">
        <f t="shared" si="118"/>
        <v>1996556.0839999998</v>
      </c>
      <c r="Q672" s="30">
        <v>0</v>
      </c>
      <c r="R672" s="30">
        <v>231852.44</v>
      </c>
      <c r="S672" s="30">
        <v>4637048.8</v>
      </c>
      <c r="T672" s="30">
        <v>0</v>
      </c>
      <c r="U672" s="30">
        <f t="shared" si="119"/>
        <v>2230.565425777316</v>
      </c>
      <c r="V672" s="30">
        <f t="shared" si="120"/>
        <v>2230.565425777316</v>
      </c>
      <c r="W672" s="85">
        <v>2018</v>
      </c>
    </row>
    <row r="673" spans="1:23" ht="18.75" customHeight="1">
      <c r="A673" s="24">
        <f t="shared" si="121"/>
        <v>289</v>
      </c>
      <c r="B673" s="24">
        <v>9</v>
      </c>
      <c r="C673" s="25" t="s">
        <v>88</v>
      </c>
      <c r="D673" s="25" t="s">
        <v>254</v>
      </c>
      <c r="E673" s="24">
        <v>1994</v>
      </c>
      <c r="F673" s="24">
        <v>1994</v>
      </c>
      <c r="G673" s="26" t="s">
        <v>48</v>
      </c>
      <c r="H673" s="27">
        <v>10</v>
      </c>
      <c r="I673" s="28">
        <v>2</v>
      </c>
      <c r="J673" s="29">
        <v>6586.2</v>
      </c>
      <c r="K673" s="29">
        <v>5635</v>
      </c>
      <c r="L673" s="29">
        <v>0</v>
      </c>
      <c r="M673" s="28">
        <v>234</v>
      </c>
      <c r="N673" s="30">
        <f>'Приложение №2'!E673</f>
        <v>14853099.365999999</v>
      </c>
      <c r="O673" s="30">
        <v>0</v>
      </c>
      <c r="P673" s="30">
        <f t="shared" si="118"/>
        <v>5763096.275999999</v>
      </c>
      <c r="Q673" s="30">
        <v>0</v>
      </c>
      <c r="R673" s="30">
        <v>432857.29</v>
      </c>
      <c r="S673" s="30">
        <v>8657145.8</v>
      </c>
      <c r="T673" s="30">
        <v>0</v>
      </c>
      <c r="U673" s="30">
        <f t="shared" si="119"/>
        <v>2635.865016149068</v>
      </c>
      <c r="V673" s="30">
        <f t="shared" si="120"/>
        <v>2635.865016149068</v>
      </c>
      <c r="W673" s="85">
        <v>2018</v>
      </c>
    </row>
    <row r="674" spans="1:23" ht="18.75" customHeight="1">
      <c r="A674" s="24">
        <f t="shared" si="121"/>
        <v>290</v>
      </c>
      <c r="B674" s="24">
        <v>10</v>
      </c>
      <c r="C674" s="25" t="s">
        <v>88</v>
      </c>
      <c r="D674" s="25" t="s">
        <v>255</v>
      </c>
      <c r="E674" s="24">
        <v>1993</v>
      </c>
      <c r="F674" s="24">
        <v>1993</v>
      </c>
      <c r="G674" s="26" t="s">
        <v>48</v>
      </c>
      <c r="H674" s="27">
        <v>5</v>
      </c>
      <c r="I674" s="28">
        <v>2</v>
      </c>
      <c r="J674" s="29">
        <v>2035.2</v>
      </c>
      <c r="K674" s="29">
        <v>1834.6</v>
      </c>
      <c r="L674" s="29">
        <v>0</v>
      </c>
      <c r="M674" s="28">
        <v>68</v>
      </c>
      <c r="N674" s="30">
        <f>'Приложение №2'!E674</f>
        <v>3840046.3559999997</v>
      </c>
      <c r="O674" s="30">
        <v>0</v>
      </c>
      <c r="P674" s="30">
        <f t="shared" si="118"/>
        <v>977397.9659999995</v>
      </c>
      <c r="Q674" s="30">
        <v>0</v>
      </c>
      <c r="R674" s="30">
        <v>136316.58</v>
      </c>
      <c r="S674" s="30">
        <v>2726331.81</v>
      </c>
      <c r="T674" s="30">
        <v>0</v>
      </c>
      <c r="U674" s="30">
        <f t="shared" si="119"/>
        <v>2093.1245808350595</v>
      </c>
      <c r="V674" s="30">
        <f t="shared" si="120"/>
        <v>2093.1245808350595</v>
      </c>
      <c r="W674" s="85">
        <v>2018</v>
      </c>
    </row>
    <row r="675" spans="1:23" ht="18.75" customHeight="1">
      <c r="A675" s="24">
        <f t="shared" si="121"/>
        <v>291</v>
      </c>
      <c r="B675" s="24">
        <v>11</v>
      </c>
      <c r="C675" s="25" t="s">
        <v>88</v>
      </c>
      <c r="D675" s="25" t="s">
        <v>256</v>
      </c>
      <c r="E675" s="24">
        <v>1993</v>
      </c>
      <c r="F675" s="24">
        <v>1993</v>
      </c>
      <c r="G675" s="26" t="s">
        <v>48</v>
      </c>
      <c r="H675" s="27">
        <v>9</v>
      </c>
      <c r="I675" s="28">
        <v>1</v>
      </c>
      <c r="J675" s="29">
        <v>2946.9</v>
      </c>
      <c r="K675" s="29">
        <v>2420.3</v>
      </c>
      <c r="L675" s="29">
        <v>98.6</v>
      </c>
      <c r="M675" s="28">
        <v>67</v>
      </c>
      <c r="N675" s="30">
        <f>'Приложение №2'!E675</f>
        <v>5157626.846</v>
      </c>
      <c r="O675" s="30">
        <v>0</v>
      </c>
      <c r="P675" s="30">
        <f t="shared" si="118"/>
        <v>1062599.796</v>
      </c>
      <c r="Q675" s="30">
        <v>0</v>
      </c>
      <c r="R675" s="30">
        <v>195001.29</v>
      </c>
      <c r="S675" s="30">
        <v>3900025.76</v>
      </c>
      <c r="T675" s="30">
        <v>0</v>
      </c>
      <c r="U675" s="30">
        <f t="shared" si="119"/>
        <v>2047.571100877367</v>
      </c>
      <c r="V675" s="30">
        <f t="shared" si="120"/>
        <v>2047.571100877367</v>
      </c>
      <c r="W675" s="85">
        <v>2018</v>
      </c>
    </row>
    <row r="676" spans="1:23" ht="18.75" customHeight="1">
      <c r="A676" s="24">
        <f t="shared" si="121"/>
        <v>292</v>
      </c>
      <c r="B676" s="24">
        <v>12</v>
      </c>
      <c r="C676" s="25" t="s">
        <v>88</v>
      </c>
      <c r="D676" s="25" t="s">
        <v>257</v>
      </c>
      <c r="E676" s="24">
        <v>1990</v>
      </c>
      <c r="F676" s="24">
        <v>1990</v>
      </c>
      <c r="G676" s="26" t="s">
        <v>48</v>
      </c>
      <c r="H676" s="27">
        <v>9</v>
      </c>
      <c r="I676" s="28">
        <v>1</v>
      </c>
      <c r="J676" s="29">
        <v>4530.6</v>
      </c>
      <c r="K676" s="29">
        <v>3886.6</v>
      </c>
      <c r="L676" s="29">
        <v>0</v>
      </c>
      <c r="M676" s="28">
        <v>138</v>
      </c>
      <c r="N676" s="30">
        <f>'Приложение №2'!E676</f>
        <v>8743097.1</v>
      </c>
      <c r="O676" s="30">
        <v>0</v>
      </c>
      <c r="P676" s="30">
        <f t="shared" si="118"/>
        <v>2360376.5600000005</v>
      </c>
      <c r="Q676" s="30">
        <v>0</v>
      </c>
      <c r="R676" s="30">
        <v>318985.95</v>
      </c>
      <c r="S676" s="30">
        <v>6063734.59</v>
      </c>
      <c r="T676" s="30">
        <v>0</v>
      </c>
      <c r="U676" s="30">
        <f t="shared" si="119"/>
        <v>2249.5489888334278</v>
      </c>
      <c r="V676" s="30">
        <f t="shared" si="120"/>
        <v>2249.5489888334278</v>
      </c>
      <c r="W676" s="85">
        <v>2018</v>
      </c>
    </row>
    <row r="677" spans="1:23" ht="18.75" customHeight="1">
      <c r="A677" s="24">
        <f t="shared" si="121"/>
        <v>293</v>
      </c>
      <c r="B677" s="24">
        <v>13</v>
      </c>
      <c r="C677" s="25" t="s">
        <v>88</v>
      </c>
      <c r="D677" s="25" t="s">
        <v>258</v>
      </c>
      <c r="E677" s="24">
        <v>1991</v>
      </c>
      <c r="F677" s="24">
        <v>1991</v>
      </c>
      <c r="G677" s="26" t="s">
        <v>48</v>
      </c>
      <c r="H677" s="27">
        <v>5</v>
      </c>
      <c r="I677" s="28">
        <v>2</v>
      </c>
      <c r="J677" s="29">
        <v>3362.8</v>
      </c>
      <c r="K677" s="29">
        <v>2867.5</v>
      </c>
      <c r="L677" s="29">
        <v>0</v>
      </c>
      <c r="M677" s="28">
        <v>125</v>
      </c>
      <c r="N677" s="30">
        <f>'Приложение №2'!E677</f>
        <v>6704398.288000001</v>
      </c>
      <c r="O677" s="30">
        <v>0</v>
      </c>
      <c r="P677" s="30">
        <f t="shared" si="118"/>
        <v>2007490.6180000007</v>
      </c>
      <c r="Q677" s="30">
        <v>0</v>
      </c>
      <c r="R677" s="30">
        <v>226810.91</v>
      </c>
      <c r="S677" s="30">
        <v>4470096.76</v>
      </c>
      <c r="T677" s="30">
        <v>0</v>
      </c>
      <c r="U677" s="30">
        <f t="shared" si="119"/>
        <v>2338.063919093287</v>
      </c>
      <c r="V677" s="30">
        <f t="shared" si="120"/>
        <v>2338.063919093287</v>
      </c>
      <c r="W677" s="85">
        <v>2018</v>
      </c>
    </row>
    <row r="678" spans="1:23" ht="18.75" customHeight="1">
      <c r="A678" s="24">
        <f t="shared" si="121"/>
        <v>294</v>
      </c>
      <c r="B678" s="24">
        <v>14</v>
      </c>
      <c r="C678" s="25" t="s">
        <v>88</v>
      </c>
      <c r="D678" s="25" t="s">
        <v>259</v>
      </c>
      <c r="E678" s="24">
        <v>1984</v>
      </c>
      <c r="F678" s="24">
        <v>1984</v>
      </c>
      <c r="G678" s="26" t="s">
        <v>48</v>
      </c>
      <c r="H678" s="27">
        <v>5</v>
      </c>
      <c r="I678" s="28">
        <v>2</v>
      </c>
      <c r="J678" s="29">
        <v>4407.85</v>
      </c>
      <c r="K678" s="29">
        <v>2926.4</v>
      </c>
      <c r="L678" s="29">
        <v>802.85</v>
      </c>
      <c r="M678" s="28">
        <v>183</v>
      </c>
      <c r="N678" s="30">
        <f>'Приложение №2'!E678</f>
        <v>863461.572</v>
      </c>
      <c r="O678" s="30">
        <v>0</v>
      </c>
      <c r="P678" s="30">
        <f t="shared" si="118"/>
        <v>0</v>
      </c>
      <c r="Q678" s="30">
        <v>0</v>
      </c>
      <c r="R678" s="30">
        <v>405060.51</v>
      </c>
      <c r="S678" s="30">
        <f>N678-R678</f>
        <v>458401.06200000003</v>
      </c>
      <c r="T678" s="30">
        <v>0</v>
      </c>
      <c r="U678" s="30">
        <f t="shared" si="119"/>
        <v>231.53759388617016</v>
      </c>
      <c r="V678" s="30">
        <f t="shared" si="120"/>
        <v>231.53759388617016</v>
      </c>
      <c r="W678" s="85">
        <v>2018</v>
      </c>
    </row>
    <row r="679" spans="1:23" ht="18.75" customHeight="1">
      <c r="A679" s="24">
        <f t="shared" si="121"/>
        <v>295</v>
      </c>
      <c r="B679" s="24">
        <v>15</v>
      </c>
      <c r="C679" s="25" t="s">
        <v>88</v>
      </c>
      <c r="D679" s="25" t="s">
        <v>260</v>
      </c>
      <c r="E679" s="24">
        <v>1986</v>
      </c>
      <c r="F679" s="24">
        <v>2009</v>
      </c>
      <c r="G679" s="26" t="s">
        <v>48</v>
      </c>
      <c r="H679" s="27">
        <v>9</v>
      </c>
      <c r="I679" s="28">
        <v>1</v>
      </c>
      <c r="J679" s="29">
        <v>3110.1</v>
      </c>
      <c r="K679" s="29">
        <v>2518.8</v>
      </c>
      <c r="L679" s="29">
        <v>150.3</v>
      </c>
      <c r="M679" s="28">
        <v>103</v>
      </c>
      <c r="N679" s="30">
        <f>'Приложение №2'!E679</f>
        <v>2010543.321509941</v>
      </c>
      <c r="O679" s="30">
        <v>0</v>
      </c>
      <c r="P679" s="30">
        <f t="shared" si="118"/>
        <v>0</v>
      </c>
      <c r="Q679" s="30">
        <v>0</v>
      </c>
      <c r="R679" s="30">
        <v>215509.15</v>
      </c>
      <c r="S679" s="30">
        <f>N679-R679</f>
        <v>1795034.171509941</v>
      </c>
      <c r="T679" s="30">
        <v>0</v>
      </c>
      <c r="U679" s="30">
        <f t="shared" si="119"/>
        <v>753.2663899853661</v>
      </c>
      <c r="V679" s="30">
        <f t="shared" si="120"/>
        <v>753.2663899853661</v>
      </c>
      <c r="W679" s="85">
        <v>2018</v>
      </c>
    </row>
    <row r="680" spans="1:23" ht="18.75" customHeight="1">
      <c r="A680" s="24">
        <f t="shared" si="121"/>
        <v>296</v>
      </c>
      <c r="B680" s="24">
        <v>16</v>
      </c>
      <c r="C680" s="25" t="s">
        <v>88</v>
      </c>
      <c r="D680" s="25" t="s">
        <v>261</v>
      </c>
      <c r="E680" s="24">
        <v>1990</v>
      </c>
      <c r="F680" s="24">
        <v>1990</v>
      </c>
      <c r="G680" s="26" t="s">
        <v>48</v>
      </c>
      <c r="H680" s="27">
        <v>10</v>
      </c>
      <c r="I680" s="28">
        <v>2</v>
      </c>
      <c r="J680" s="29">
        <v>7112.7</v>
      </c>
      <c r="K680" s="29">
        <v>6056.6</v>
      </c>
      <c r="L680" s="29">
        <v>50.3</v>
      </c>
      <c r="M680" s="28">
        <v>225</v>
      </c>
      <c r="N680" s="30">
        <f>'Приложение №2'!E680</f>
        <v>13036594.059</v>
      </c>
      <c r="O680" s="30">
        <v>0</v>
      </c>
      <c r="P680" s="30">
        <f t="shared" si="118"/>
        <v>3564235.439000001</v>
      </c>
      <c r="Q680" s="30">
        <v>0</v>
      </c>
      <c r="R680" s="30">
        <v>482099.74</v>
      </c>
      <c r="S680" s="30">
        <v>8990258.879999999</v>
      </c>
      <c r="T680" s="30">
        <v>0</v>
      </c>
      <c r="U680" s="30">
        <f t="shared" si="119"/>
        <v>2134.731870343382</v>
      </c>
      <c r="V680" s="30">
        <f t="shared" si="120"/>
        <v>2134.731870343382</v>
      </c>
      <c r="W680" s="85">
        <v>2018</v>
      </c>
    </row>
    <row r="681" spans="1:23" ht="18.75" customHeight="1">
      <c r="A681" s="24">
        <f t="shared" si="121"/>
        <v>297</v>
      </c>
      <c r="B681" s="24">
        <v>17</v>
      </c>
      <c r="C681" s="25" t="s">
        <v>88</v>
      </c>
      <c r="D681" s="25" t="s">
        <v>262</v>
      </c>
      <c r="E681" s="24">
        <v>1991</v>
      </c>
      <c r="F681" s="24">
        <v>2005</v>
      </c>
      <c r="G681" s="26" t="s">
        <v>48</v>
      </c>
      <c r="H681" s="27">
        <v>10</v>
      </c>
      <c r="I681" s="28">
        <v>3</v>
      </c>
      <c r="J681" s="29">
        <v>9836.8</v>
      </c>
      <c r="K681" s="29">
        <v>8723.8</v>
      </c>
      <c r="L681" s="29">
        <v>84.1</v>
      </c>
      <c r="M681" s="28">
        <v>298</v>
      </c>
      <c r="N681" s="30">
        <f>'Приложение №2'!E681</f>
        <v>10490238.936</v>
      </c>
      <c r="O681" s="30">
        <v>0</v>
      </c>
      <c r="P681" s="30">
        <f t="shared" si="118"/>
        <v>0</v>
      </c>
      <c r="Q681" s="30">
        <v>0</v>
      </c>
      <c r="R681" s="30">
        <v>212758.56</v>
      </c>
      <c r="S681" s="30">
        <f>N681-R681</f>
        <v>10277480.376</v>
      </c>
      <c r="T681" s="30">
        <v>0</v>
      </c>
      <c r="U681" s="30">
        <f t="shared" si="119"/>
        <v>1191.00341012046</v>
      </c>
      <c r="V681" s="30">
        <f t="shared" si="120"/>
        <v>1191.00341012046</v>
      </c>
      <c r="W681" s="85">
        <v>2018</v>
      </c>
    </row>
    <row r="682" spans="1:23" ht="18.75" customHeight="1">
      <c r="A682" s="24">
        <f t="shared" si="121"/>
        <v>298</v>
      </c>
      <c r="B682" s="24">
        <v>18</v>
      </c>
      <c r="C682" s="25" t="s">
        <v>88</v>
      </c>
      <c r="D682" s="25" t="s">
        <v>263</v>
      </c>
      <c r="E682" s="24">
        <v>1990</v>
      </c>
      <c r="F682" s="24">
        <v>1990</v>
      </c>
      <c r="G682" s="26" t="s">
        <v>48</v>
      </c>
      <c r="H682" s="27">
        <v>9</v>
      </c>
      <c r="I682" s="28">
        <v>1</v>
      </c>
      <c r="J682" s="29">
        <v>3216.7</v>
      </c>
      <c r="K682" s="29">
        <v>3437.8</v>
      </c>
      <c r="L682" s="29">
        <v>0</v>
      </c>
      <c r="M682" s="28">
        <v>102</v>
      </c>
      <c r="N682" s="30">
        <f>'Приложение №2'!E682</f>
        <v>225604.536</v>
      </c>
      <c r="O682" s="30">
        <v>0</v>
      </c>
      <c r="P682" s="30">
        <f t="shared" si="118"/>
        <v>0</v>
      </c>
      <c r="Q682" s="30">
        <v>0</v>
      </c>
      <c r="R682" s="30">
        <f>N682</f>
        <v>225604.536</v>
      </c>
      <c r="S682" s="30">
        <f>N682-R682</f>
        <v>0</v>
      </c>
      <c r="T682" s="30">
        <v>0</v>
      </c>
      <c r="U682" s="30">
        <f t="shared" si="119"/>
        <v>65.62468322764558</v>
      </c>
      <c r="V682" s="30">
        <f t="shared" si="120"/>
        <v>65.62468322764558</v>
      </c>
      <c r="W682" s="85">
        <v>2018</v>
      </c>
    </row>
    <row r="683" spans="1:23" ht="18.75" customHeight="1">
      <c r="A683" s="24">
        <f t="shared" si="121"/>
        <v>299</v>
      </c>
      <c r="B683" s="24">
        <v>19</v>
      </c>
      <c r="C683" s="25" t="s">
        <v>88</v>
      </c>
      <c r="D683" s="25" t="s">
        <v>89</v>
      </c>
      <c r="E683" s="24">
        <v>1990</v>
      </c>
      <c r="F683" s="24">
        <v>1990</v>
      </c>
      <c r="G683" s="26" t="s">
        <v>48</v>
      </c>
      <c r="H683" s="27">
        <v>5</v>
      </c>
      <c r="I683" s="28">
        <v>6</v>
      </c>
      <c r="J683" s="29">
        <v>5268.8</v>
      </c>
      <c r="K683" s="29">
        <v>4705.6</v>
      </c>
      <c r="L683" s="29">
        <v>0</v>
      </c>
      <c r="M683" s="28">
        <v>208</v>
      </c>
      <c r="N683" s="30">
        <f>'Приложение №2'!E683</f>
        <v>725694.18</v>
      </c>
      <c r="O683" s="30">
        <v>0</v>
      </c>
      <c r="P683" s="30">
        <f t="shared" si="118"/>
        <v>0</v>
      </c>
      <c r="Q683" s="30">
        <v>0</v>
      </c>
      <c r="R683" s="30">
        <v>367866.24</v>
      </c>
      <c r="S683" s="30">
        <f>N683-R683</f>
        <v>357827.94000000006</v>
      </c>
      <c r="T683" s="30">
        <v>0</v>
      </c>
      <c r="U683" s="30">
        <f t="shared" si="119"/>
        <v>154.21926640598437</v>
      </c>
      <c r="V683" s="30">
        <f t="shared" si="120"/>
        <v>154.21926640598437</v>
      </c>
      <c r="W683" s="85">
        <v>2018</v>
      </c>
    </row>
    <row r="684" spans="1:23" ht="18.75" customHeight="1">
      <c r="A684" s="24">
        <f t="shared" si="121"/>
        <v>300</v>
      </c>
      <c r="B684" s="24">
        <v>20</v>
      </c>
      <c r="C684" s="25" t="s">
        <v>88</v>
      </c>
      <c r="D684" s="25" t="s">
        <v>90</v>
      </c>
      <c r="E684" s="24">
        <v>1992</v>
      </c>
      <c r="F684" s="24">
        <v>1992</v>
      </c>
      <c r="G684" s="26" t="s">
        <v>48</v>
      </c>
      <c r="H684" s="27">
        <v>5</v>
      </c>
      <c r="I684" s="28">
        <v>6</v>
      </c>
      <c r="J684" s="29">
        <v>5087.1</v>
      </c>
      <c r="K684" s="29">
        <v>4518.9</v>
      </c>
      <c r="L684" s="29">
        <v>0</v>
      </c>
      <c r="M684" s="28">
        <v>186</v>
      </c>
      <c r="N684" s="30">
        <f>'Приложение №2'!E684</f>
        <v>725694.18</v>
      </c>
      <c r="O684" s="30">
        <v>0</v>
      </c>
      <c r="P684" s="30">
        <f t="shared" si="118"/>
        <v>0</v>
      </c>
      <c r="Q684" s="30">
        <v>0</v>
      </c>
      <c r="R684" s="30">
        <v>349237.35</v>
      </c>
      <c r="S684" s="30">
        <f>N684-R684</f>
        <v>376456.8300000001</v>
      </c>
      <c r="T684" s="30">
        <v>0</v>
      </c>
      <c r="U684" s="30">
        <f t="shared" si="119"/>
        <v>160.59089158866098</v>
      </c>
      <c r="V684" s="30">
        <f t="shared" si="120"/>
        <v>160.59089158866098</v>
      </c>
      <c r="W684" s="85">
        <v>2018</v>
      </c>
    </row>
    <row r="685" spans="1:23" ht="18.75" customHeight="1">
      <c r="A685" s="24">
        <f t="shared" si="121"/>
        <v>301</v>
      </c>
      <c r="B685" s="24">
        <v>21</v>
      </c>
      <c r="C685" s="25" t="s">
        <v>88</v>
      </c>
      <c r="D685" s="25" t="s">
        <v>91</v>
      </c>
      <c r="E685" s="24">
        <v>1994</v>
      </c>
      <c r="F685" s="24">
        <v>1994</v>
      </c>
      <c r="G685" s="26" t="s">
        <v>48</v>
      </c>
      <c r="H685" s="27">
        <v>10</v>
      </c>
      <c r="I685" s="28">
        <v>1</v>
      </c>
      <c r="J685" s="29">
        <v>3265.2</v>
      </c>
      <c r="K685" s="29">
        <v>2806.3</v>
      </c>
      <c r="L685" s="29">
        <v>0</v>
      </c>
      <c r="M685" s="28">
        <v>83</v>
      </c>
      <c r="N685" s="30">
        <f>'Приложение №2'!E685</f>
        <v>6127598.006</v>
      </c>
      <c r="O685" s="30">
        <v>0</v>
      </c>
      <c r="P685" s="30">
        <f t="shared" si="118"/>
        <v>1939426.8760000002</v>
      </c>
      <c r="Q685" s="30">
        <v>0</v>
      </c>
      <c r="R685" s="30">
        <v>216752.1</v>
      </c>
      <c r="S685" s="30">
        <v>3971419.0300000003</v>
      </c>
      <c r="T685" s="30">
        <v>0</v>
      </c>
      <c r="U685" s="30">
        <f t="shared" si="119"/>
        <v>2183.5149506467587</v>
      </c>
      <c r="V685" s="30">
        <f t="shared" si="120"/>
        <v>2183.5149506467587</v>
      </c>
      <c r="W685" s="85">
        <v>2018</v>
      </c>
    </row>
    <row r="686" spans="1:23" ht="18.75" customHeight="1">
      <c r="A686" s="24">
        <f t="shared" si="121"/>
        <v>302</v>
      </c>
      <c r="B686" s="24">
        <v>22</v>
      </c>
      <c r="C686" s="25" t="s">
        <v>88</v>
      </c>
      <c r="D686" s="25" t="s">
        <v>264</v>
      </c>
      <c r="E686" s="24">
        <v>1991</v>
      </c>
      <c r="F686" s="24">
        <v>1991</v>
      </c>
      <c r="G686" s="26" t="s">
        <v>48</v>
      </c>
      <c r="H686" s="27">
        <v>5</v>
      </c>
      <c r="I686" s="28">
        <v>8</v>
      </c>
      <c r="J686" s="29">
        <v>7532.7</v>
      </c>
      <c r="K686" s="29">
        <v>6522.5</v>
      </c>
      <c r="L686" s="29">
        <v>98.2</v>
      </c>
      <c r="M686" s="28">
        <v>271</v>
      </c>
      <c r="N686" s="30">
        <f>'Приложение №2'!E686</f>
        <v>11074640.364</v>
      </c>
      <c r="O686" s="30">
        <v>0</v>
      </c>
      <c r="P686" s="30">
        <f t="shared" si="118"/>
        <v>0</v>
      </c>
      <c r="Q686" s="30">
        <v>0</v>
      </c>
      <c r="R686" s="30">
        <v>536890.59</v>
      </c>
      <c r="S686" s="30">
        <f>N686-R686</f>
        <v>10537749.774</v>
      </c>
      <c r="T686" s="30">
        <v>0</v>
      </c>
      <c r="U686" s="30">
        <f t="shared" si="119"/>
        <v>1672.7295246726178</v>
      </c>
      <c r="V686" s="30">
        <f t="shared" si="120"/>
        <v>1672.7295246726178</v>
      </c>
      <c r="W686" s="85">
        <v>2018</v>
      </c>
    </row>
    <row r="687" spans="1:23" ht="18.75" customHeight="1">
      <c r="A687" s="24">
        <f t="shared" si="121"/>
        <v>303</v>
      </c>
      <c r="B687" s="24">
        <v>23</v>
      </c>
      <c r="C687" s="25" t="s">
        <v>88</v>
      </c>
      <c r="D687" s="25" t="s">
        <v>265</v>
      </c>
      <c r="E687" s="24">
        <v>1994</v>
      </c>
      <c r="F687" s="24">
        <v>1994</v>
      </c>
      <c r="G687" s="26" t="s">
        <v>48</v>
      </c>
      <c r="H687" s="27">
        <v>10</v>
      </c>
      <c r="I687" s="28">
        <v>1</v>
      </c>
      <c r="J687" s="29">
        <v>3200.9</v>
      </c>
      <c r="K687" s="29">
        <v>2754.1</v>
      </c>
      <c r="L687" s="29">
        <v>0</v>
      </c>
      <c r="M687" s="28">
        <v>98</v>
      </c>
      <c r="N687" s="30">
        <f>'Приложение №2'!E687</f>
        <v>9003808.261</v>
      </c>
      <c r="O687" s="30">
        <v>0</v>
      </c>
      <c r="P687" s="30">
        <f t="shared" si="118"/>
        <v>4086378.9110000012</v>
      </c>
      <c r="Q687" s="30">
        <v>0</v>
      </c>
      <c r="R687" s="30">
        <v>234163.29</v>
      </c>
      <c r="S687" s="30">
        <v>4683266.06</v>
      </c>
      <c r="T687" s="30">
        <v>0</v>
      </c>
      <c r="U687" s="30">
        <f t="shared" si="119"/>
        <v>3269.2379583166917</v>
      </c>
      <c r="V687" s="30">
        <f t="shared" si="120"/>
        <v>3269.2379583166917</v>
      </c>
      <c r="W687" s="85">
        <v>2018</v>
      </c>
    </row>
    <row r="688" spans="1:23" ht="18.75" customHeight="1">
      <c r="A688" s="24">
        <f t="shared" si="121"/>
        <v>304</v>
      </c>
      <c r="B688" s="24">
        <v>24</v>
      </c>
      <c r="C688" s="25" t="s">
        <v>88</v>
      </c>
      <c r="D688" s="25" t="s">
        <v>266</v>
      </c>
      <c r="E688" s="24">
        <v>1990</v>
      </c>
      <c r="F688" s="24">
        <v>1990</v>
      </c>
      <c r="G688" s="26" t="s">
        <v>48</v>
      </c>
      <c r="H688" s="27">
        <v>5</v>
      </c>
      <c r="I688" s="28">
        <v>8</v>
      </c>
      <c r="J688" s="29">
        <v>7467.3</v>
      </c>
      <c r="K688" s="29">
        <v>6613.1</v>
      </c>
      <c r="L688" s="29">
        <v>0</v>
      </c>
      <c r="M688" s="28">
        <v>269</v>
      </c>
      <c r="N688" s="30">
        <f>'Приложение №2'!E688</f>
        <v>10466550.804000001</v>
      </c>
      <c r="O688" s="30">
        <v>0</v>
      </c>
      <c r="P688" s="30">
        <f t="shared" si="118"/>
        <v>0</v>
      </c>
      <c r="Q688" s="30">
        <v>0</v>
      </c>
      <c r="R688" s="30">
        <v>511824.69</v>
      </c>
      <c r="S688" s="30">
        <f>N688-R688</f>
        <v>9954726.114000002</v>
      </c>
      <c r="T688" s="30">
        <v>0</v>
      </c>
      <c r="U688" s="30">
        <f t="shared" si="119"/>
        <v>1582.6996119822777</v>
      </c>
      <c r="V688" s="30">
        <f t="shared" si="120"/>
        <v>1582.6996119822777</v>
      </c>
      <c r="W688" s="85">
        <v>2018</v>
      </c>
    </row>
    <row r="689" spans="1:23" ht="18.75" customHeight="1">
      <c r="A689" s="24">
        <f t="shared" si="121"/>
        <v>305</v>
      </c>
      <c r="B689" s="24">
        <v>25</v>
      </c>
      <c r="C689" s="25" t="s">
        <v>88</v>
      </c>
      <c r="D689" s="25" t="s">
        <v>475</v>
      </c>
      <c r="E689" s="24">
        <v>1980</v>
      </c>
      <c r="F689" s="24">
        <v>1980</v>
      </c>
      <c r="G689" s="26" t="s">
        <v>48</v>
      </c>
      <c r="H689" s="27">
        <v>5</v>
      </c>
      <c r="I689" s="28">
        <v>11</v>
      </c>
      <c r="J689" s="29">
        <v>10068</v>
      </c>
      <c r="K689" s="29">
        <v>8797.3</v>
      </c>
      <c r="L689" s="29">
        <v>216.4</v>
      </c>
      <c r="M689" s="28">
        <v>414</v>
      </c>
      <c r="N689" s="30">
        <f>'Приложение №2'!E689</f>
        <v>6697359.373999999</v>
      </c>
      <c r="O689" s="30">
        <v>0</v>
      </c>
      <c r="P689" s="30">
        <f t="shared" si="118"/>
        <v>6462499.693999999</v>
      </c>
      <c r="Q689" s="30">
        <v>0</v>
      </c>
      <c r="R689" s="30">
        <v>234859.68</v>
      </c>
      <c r="S689" s="30">
        <v>0</v>
      </c>
      <c r="T689" s="30">
        <v>0</v>
      </c>
      <c r="U689" s="30">
        <f t="shared" si="119"/>
        <v>743.02</v>
      </c>
      <c r="V689" s="30">
        <f t="shared" si="120"/>
        <v>743.02</v>
      </c>
      <c r="W689" s="85">
        <v>2018</v>
      </c>
    </row>
    <row r="690" spans="1:23" ht="18.75" customHeight="1">
      <c r="A690" s="24">
        <f t="shared" si="121"/>
        <v>306</v>
      </c>
      <c r="B690" s="24">
        <v>26</v>
      </c>
      <c r="C690" s="25" t="s">
        <v>88</v>
      </c>
      <c r="D690" s="25" t="s">
        <v>476</v>
      </c>
      <c r="E690" s="24">
        <v>1983</v>
      </c>
      <c r="F690" s="24">
        <v>2009</v>
      </c>
      <c r="G690" s="26" t="s">
        <v>48</v>
      </c>
      <c r="H690" s="27">
        <v>5</v>
      </c>
      <c r="I690" s="28">
        <v>4</v>
      </c>
      <c r="J690" s="29">
        <v>4471.9</v>
      </c>
      <c r="K690" s="29">
        <v>3757.6</v>
      </c>
      <c r="L690" s="29">
        <v>173.5</v>
      </c>
      <c r="M690" s="28">
        <v>157</v>
      </c>
      <c r="N690" s="30">
        <f>'Приложение №2'!E690</f>
        <v>2920885.922</v>
      </c>
      <c r="O690" s="30">
        <v>0</v>
      </c>
      <c r="P690" s="30">
        <f t="shared" si="118"/>
        <v>2810163.5319999997</v>
      </c>
      <c r="Q690" s="30">
        <v>0</v>
      </c>
      <c r="R690" s="30">
        <v>110722.39</v>
      </c>
      <c r="S690" s="30">
        <v>0</v>
      </c>
      <c r="T690" s="30">
        <v>0</v>
      </c>
      <c r="U690" s="30">
        <f t="shared" si="119"/>
        <v>743.02</v>
      </c>
      <c r="V690" s="30">
        <f t="shared" si="120"/>
        <v>743.02</v>
      </c>
      <c r="W690" s="85">
        <v>2018</v>
      </c>
    </row>
    <row r="691" spans="1:23" ht="18.75" customHeight="1">
      <c r="A691" s="24">
        <f t="shared" si="121"/>
        <v>307</v>
      </c>
      <c r="B691" s="24">
        <v>27</v>
      </c>
      <c r="C691" s="25" t="s">
        <v>88</v>
      </c>
      <c r="D691" s="25" t="s">
        <v>477</v>
      </c>
      <c r="E691" s="24">
        <v>1983</v>
      </c>
      <c r="F691" s="24">
        <v>1983</v>
      </c>
      <c r="G691" s="26" t="s">
        <v>48</v>
      </c>
      <c r="H691" s="27">
        <v>5</v>
      </c>
      <c r="I691" s="28">
        <v>4</v>
      </c>
      <c r="J691" s="29">
        <v>4470.7</v>
      </c>
      <c r="K691" s="29">
        <v>3913.1</v>
      </c>
      <c r="L691" s="29">
        <v>0</v>
      </c>
      <c r="M691" s="28">
        <v>165</v>
      </c>
      <c r="N691" s="30">
        <f>'Приложение №2'!E691</f>
        <v>2907511.562</v>
      </c>
      <c r="O691" s="30">
        <v>0</v>
      </c>
      <c r="P691" s="30">
        <f t="shared" si="118"/>
        <v>2800622.302</v>
      </c>
      <c r="Q691" s="30">
        <v>0</v>
      </c>
      <c r="R691" s="30">
        <v>106889.26</v>
      </c>
      <c r="S691" s="30">
        <v>0</v>
      </c>
      <c r="T691" s="30">
        <v>0</v>
      </c>
      <c r="U691" s="30">
        <f t="shared" si="119"/>
        <v>743.02</v>
      </c>
      <c r="V691" s="30">
        <f t="shared" si="120"/>
        <v>743.02</v>
      </c>
      <c r="W691" s="85">
        <v>2018</v>
      </c>
    </row>
    <row r="692" spans="1:23" ht="18.75" customHeight="1">
      <c r="A692" s="24">
        <f t="shared" si="121"/>
        <v>308</v>
      </c>
      <c r="B692" s="24">
        <v>28</v>
      </c>
      <c r="C692" s="25" t="s">
        <v>88</v>
      </c>
      <c r="D692" s="25" t="s">
        <v>267</v>
      </c>
      <c r="E692" s="24">
        <v>1992</v>
      </c>
      <c r="F692" s="24">
        <v>1992</v>
      </c>
      <c r="G692" s="26" t="s">
        <v>48</v>
      </c>
      <c r="H692" s="27">
        <v>9</v>
      </c>
      <c r="I692" s="28">
        <v>2</v>
      </c>
      <c r="J692" s="29">
        <v>6450</v>
      </c>
      <c r="K692" s="29">
        <v>5553.9</v>
      </c>
      <c r="L692" s="29">
        <v>35.6</v>
      </c>
      <c r="M692" s="28">
        <v>198</v>
      </c>
      <c r="N692" s="30">
        <f>'Приложение №2'!E692</f>
        <v>16727063.45</v>
      </c>
      <c r="O692" s="30">
        <v>0</v>
      </c>
      <c r="P692" s="30">
        <f t="shared" si="118"/>
        <v>8083551.27</v>
      </c>
      <c r="Q692" s="30">
        <v>0</v>
      </c>
      <c r="R692" s="30">
        <v>433395.86</v>
      </c>
      <c r="S692" s="30">
        <v>8210116.32</v>
      </c>
      <c r="T692" s="30">
        <v>0</v>
      </c>
      <c r="U692" s="30">
        <f t="shared" si="119"/>
        <v>2992.5867161642363</v>
      </c>
      <c r="V692" s="30">
        <f t="shared" si="120"/>
        <v>2992.5867161642363</v>
      </c>
      <c r="W692" s="85">
        <v>2018</v>
      </c>
    </row>
    <row r="693" spans="1:23" ht="18.75" customHeight="1">
      <c r="A693" s="24">
        <f t="shared" si="121"/>
        <v>309</v>
      </c>
      <c r="B693" s="24">
        <v>29</v>
      </c>
      <c r="C693" s="25" t="s">
        <v>88</v>
      </c>
      <c r="D693" s="25" t="s">
        <v>268</v>
      </c>
      <c r="E693" s="24">
        <v>1991</v>
      </c>
      <c r="F693" s="24">
        <v>1991</v>
      </c>
      <c r="G693" s="26" t="s">
        <v>48</v>
      </c>
      <c r="H693" s="27">
        <v>9</v>
      </c>
      <c r="I693" s="28">
        <v>2</v>
      </c>
      <c r="J693" s="29">
        <v>5825.5</v>
      </c>
      <c r="K693" s="29">
        <v>4975.7</v>
      </c>
      <c r="L693" s="29">
        <v>0</v>
      </c>
      <c r="M693" s="28">
        <v>176</v>
      </c>
      <c r="N693" s="30">
        <f>'Приложение №2'!E693</f>
        <v>10951366.429</v>
      </c>
      <c r="O693" s="30">
        <v>0</v>
      </c>
      <c r="P693" s="30">
        <f t="shared" si="118"/>
        <v>3208357.6389999995</v>
      </c>
      <c r="Q693" s="30">
        <v>0</v>
      </c>
      <c r="R693" s="30">
        <v>402386.07</v>
      </c>
      <c r="S693" s="30">
        <v>7340622.72</v>
      </c>
      <c r="T693" s="30">
        <v>0</v>
      </c>
      <c r="U693" s="30">
        <f t="shared" si="119"/>
        <v>2200.97</v>
      </c>
      <c r="V693" s="30">
        <f t="shared" si="120"/>
        <v>2200.97</v>
      </c>
      <c r="W693" s="85">
        <v>2018</v>
      </c>
    </row>
    <row r="694" spans="1:23" ht="18.75" customHeight="1">
      <c r="A694" s="24">
        <f t="shared" si="121"/>
        <v>310</v>
      </c>
      <c r="B694" s="24">
        <v>30</v>
      </c>
      <c r="C694" s="25" t="s">
        <v>88</v>
      </c>
      <c r="D694" s="25" t="s">
        <v>166</v>
      </c>
      <c r="E694" s="24">
        <v>1981</v>
      </c>
      <c r="F694" s="24">
        <v>2016</v>
      </c>
      <c r="G694" s="26" t="s">
        <v>48</v>
      </c>
      <c r="H694" s="27">
        <v>4</v>
      </c>
      <c r="I694" s="28">
        <v>6</v>
      </c>
      <c r="J694" s="29">
        <v>4099.4</v>
      </c>
      <c r="K694" s="29">
        <v>3644.9</v>
      </c>
      <c r="L694" s="29">
        <v>0</v>
      </c>
      <c r="M694" s="28">
        <v>161</v>
      </c>
      <c r="N694" s="30">
        <f>'Приложение №2'!E694</f>
        <v>5993213.57332406</v>
      </c>
      <c r="O694" s="30">
        <v>0</v>
      </c>
      <c r="P694" s="30">
        <f t="shared" si="118"/>
        <v>1302263.7233240604</v>
      </c>
      <c r="Q694" s="30">
        <v>0</v>
      </c>
      <c r="R694" s="30">
        <v>98874.5</v>
      </c>
      <c r="S694" s="30">
        <v>4592075.35</v>
      </c>
      <c r="T694" s="30">
        <v>0</v>
      </c>
      <c r="U694" s="30">
        <f t="shared" si="119"/>
        <v>1644.273799918807</v>
      </c>
      <c r="V694" s="30">
        <f t="shared" si="120"/>
        <v>1644.273799918807</v>
      </c>
      <c r="W694" s="85">
        <v>2018</v>
      </c>
    </row>
    <row r="695" spans="1:23" ht="18.75" customHeight="1">
      <c r="A695" s="24">
        <f t="shared" si="121"/>
        <v>311</v>
      </c>
      <c r="B695" s="24">
        <v>31</v>
      </c>
      <c r="C695" s="25" t="s">
        <v>88</v>
      </c>
      <c r="D695" s="25" t="s">
        <v>92</v>
      </c>
      <c r="E695" s="24">
        <v>1993</v>
      </c>
      <c r="F695" s="24">
        <v>1993</v>
      </c>
      <c r="G695" s="26" t="s">
        <v>48</v>
      </c>
      <c r="H695" s="27">
        <v>5</v>
      </c>
      <c r="I695" s="28">
        <v>6</v>
      </c>
      <c r="J695" s="29">
        <v>5206.7</v>
      </c>
      <c r="K695" s="29">
        <v>4608.6</v>
      </c>
      <c r="L695" s="29">
        <v>0</v>
      </c>
      <c r="M695" s="28">
        <v>193</v>
      </c>
      <c r="N695" s="30">
        <f>'Приложение №2'!E695</f>
        <v>499888.368</v>
      </c>
      <c r="O695" s="30">
        <v>0</v>
      </c>
      <c r="P695" s="30">
        <f t="shared" si="118"/>
        <v>0</v>
      </c>
      <c r="Q695" s="30">
        <v>0</v>
      </c>
      <c r="R695" s="30">
        <v>371061.59</v>
      </c>
      <c r="S695" s="30">
        <f>N695-R695</f>
        <v>128826.77799999999</v>
      </c>
      <c r="T695" s="30">
        <v>0</v>
      </c>
      <c r="U695" s="30">
        <f t="shared" si="119"/>
        <v>108.46859523499543</v>
      </c>
      <c r="V695" s="30">
        <f t="shared" si="120"/>
        <v>108.46859523499543</v>
      </c>
      <c r="W695" s="85">
        <v>2018</v>
      </c>
    </row>
    <row r="696" spans="1:23" ht="18.75" customHeight="1">
      <c r="A696" s="24">
        <f t="shared" si="121"/>
        <v>312</v>
      </c>
      <c r="B696" s="24">
        <v>32</v>
      </c>
      <c r="C696" s="25" t="s">
        <v>88</v>
      </c>
      <c r="D696" s="25" t="s">
        <v>93</v>
      </c>
      <c r="E696" s="24">
        <v>1993</v>
      </c>
      <c r="F696" s="24">
        <v>1993</v>
      </c>
      <c r="G696" s="26" t="s">
        <v>48</v>
      </c>
      <c r="H696" s="27">
        <v>5</v>
      </c>
      <c r="I696" s="28">
        <v>6</v>
      </c>
      <c r="J696" s="29">
        <v>5163.5</v>
      </c>
      <c r="K696" s="29">
        <v>4585.5</v>
      </c>
      <c r="L696" s="29">
        <v>0</v>
      </c>
      <c r="M696" s="28">
        <v>202</v>
      </c>
      <c r="N696" s="30">
        <f>'Приложение №2'!E696</f>
        <v>910183.250448425</v>
      </c>
      <c r="O696" s="30">
        <v>0</v>
      </c>
      <c r="P696" s="30">
        <f t="shared" si="118"/>
        <v>0</v>
      </c>
      <c r="Q696" s="30">
        <v>0</v>
      </c>
      <c r="R696" s="30">
        <v>343677.02</v>
      </c>
      <c r="S696" s="30">
        <f>N696-R696</f>
        <v>566506.2304484249</v>
      </c>
      <c r="T696" s="30">
        <v>0</v>
      </c>
      <c r="U696" s="30">
        <f t="shared" si="119"/>
        <v>198.49160406682475</v>
      </c>
      <c r="V696" s="30">
        <f t="shared" si="120"/>
        <v>198.49160406682475</v>
      </c>
      <c r="W696" s="85">
        <v>2018</v>
      </c>
    </row>
    <row r="697" spans="1:23" ht="18.75" customHeight="1">
      <c r="A697" s="24">
        <f t="shared" si="121"/>
        <v>313</v>
      </c>
      <c r="B697" s="24">
        <v>33</v>
      </c>
      <c r="C697" s="25" t="s">
        <v>88</v>
      </c>
      <c r="D697" s="25" t="s">
        <v>269</v>
      </c>
      <c r="E697" s="24">
        <v>1993</v>
      </c>
      <c r="F697" s="24">
        <v>1993</v>
      </c>
      <c r="G697" s="26" t="s">
        <v>48</v>
      </c>
      <c r="H697" s="27">
        <v>9</v>
      </c>
      <c r="I697" s="28">
        <v>2</v>
      </c>
      <c r="J697" s="29">
        <v>6530.5</v>
      </c>
      <c r="K697" s="29">
        <v>5642.6</v>
      </c>
      <c r="L697" s="29">
        <v>0</v>
      </c>
      <c r="M697" s="28">
        <v>212</v>
      </c>
      <c r="N697" s="30">
        <f>'Приложение №2'!E697</f>
        <v>17767894.462</v>
      </c>
      <c r="O697" s="30">
        <v>0</v>
      </c>
      <c r="P697" s="30">
        <f t="shared" si="118"/>
        <v>8688005.742000002</v>
      </c>
      <c r="Q697" s="30">
        <v>0</v>
      </c>
      <c r="R697" s="30">
        <v>448101.52</v>
      </c>
      <c r="S697" s="30">
        <v>8631787.2</v>
      </c>
      <c r="T697" s="30">
        <v>0</v>
      </c>
      <c r="U697" s="30">
        <f t="shared" si="119"/>
        <v>3148.884284195229</v>
      </c>
      <c r="V697" s="30">
        <f t="shared" si="120"/>
        <v>3148.884284195229</v>
      </c>
      <c r="W697" s="85">
        <v>2018</v>
      </c>
    </row>
    <row r="698" spans="1:23" ht="18.75" customHeight="1">
      <c r="A698" s="24">
        <f t="shared" si="121"/>
        <v>314</v>
      </c>
      <c r="B698" s="24">
        <v>34</v>
      </c>
      <c r="C698" s="25" t="s">
        <v>88</v>
      </c>
      <c r="D698" s="25" t="s">
        <v>94</v>
      </c>
      <c r="E698" s="24">
        <v>1991</v>
      </c>
      <c r="F698" s="24">
        <v>1991</v>
      </c>
      <c r="G698" s="26" t="s">
        <v>48</v>
      </c>
      <c r="H698" s="27">
        <v>5</v>
      </c>
      <c r="I698" s="28">
        <v>6</v>
      </c>
      <c r="J698" s="29">
        <v>4805.7</v>
      </c>
      <c r="K698" s="29">
        <v>4575.6</v>
      </c>
      <c r="L698" s="29">
        <v>0</v>
      </c>
      <c r="M698" s="28">
        <v>198</v>
      </c>
      <c r="N698" s="30">
        <f>'Приложение №2'!E698</f>
        <v>480027.828</v>
      </c>
      <c r="O698" s="30">
        <v>0</v>
      </c>
      <c r="P698" s="30">
        <f t="shared" si="118"/>
        <v>0</v>
      </c>
      <c r="Q698" s="30">
        <v>0</v>
      </c>
      <c r="R698" s="30">
        <v>353711.28</v>
      </c>
      <c r="S698" s="30">
        <f>N698-R698</f>
        <v>126316.54799999995</v>
      </c>
      <c r="T698" s="30">
        <v>0</v>
      </c>
      <c r="U698" s="30">
        <f t="shared" si="119"/>
        <v>104.91035667453447</v>
      </c>
      <c r="V698" s="30">
        <f t="shared" si="120"/>
        <v>104.91035667453447</v>
      </c>
      <c r="W698" s="85">
        <v>2018</v>
      </c>
    </row>
    <row r="699" spans="1:23" ht="18.75" customHeight="1">
      <c r="A699" s="24">
        <f t="shared" si="121"/>
        <v>315</v>
      </c>
      <c r="B699" s="24">
        <v>35</v>
      </c>
      <c r="C699" s="25" t="s">
        <v>88</v>
      </c>
      <c r="D699" s="25" t="s">
        <v>95</v>
      </c>
      <c r="E699" s="24">
        <v>1990</v>
      </c>
      <c r="F699" s="24">
        <v>1990</v>
      </c>
      <c r="G699" s="26" t="s">
        <v>48</v>
      </c>
      <c r="H699" s="27">
        <v>5</v>
      </c>
      <c r="I699" s="28">
        <v>8</v>
      </c>
      <c r="J699" s="29">
        <v>6838</v>
      </c>
      <c r="K699" s="29">
        <v>6166.1</v>
      </c>
      <c r="L699" s="29">
        <v>0</v>
      </c>
      <c r="M699" s="28">
        <v>253</v>
      </c>
      <c r="N699" s="30">
        <f>'Приложение №2'!E699</f>
        <v>645047.988</v>
      </c>
      <c r="O699" s="30">
        <v>0</v>
      </c>
      <c r="P699" s="30">
        <f t="shared" si="118"/>
        <v>0</v>
      </c>
      <c r="Q699" s="30">
        <v>0</v>
      </c>
      <c r="R699" s="30">
        <v>508355.36</v>
      </c>
      <c r="S699" s="30">
        <f>N699-R699</f>
        <v>136692.62800000003</v>
      </c>
      <c r="T699" s="30">
        <v>0</v>
      </c>
      <c r="U699" s="30">
        <f t="shared" si="119"/>
        <v>104.61198942605536</v>
      </c>
      <c r="V699" s="30">
        <f t="shared" si="120"/>
        <v>104.61198942605536</v>
      </c>
      <c r="W699" s="85">
        <v>2018</v>
      </c>
    </row>
    <row r="700" spans="1:23" ht="18.75" customHeight="1">
      <c r="A700" s="24">
        <f t="shared" si="121"/>
        <v>316</v>
      </c>
      <c r="B700" s="24">
        <v>36</v>
      </c>
      <c r="C700" s="25" t="s">
        <v>88</v>
      </c>
      <c r="D700" s="25" t="s">
        <v>270</v>
      </c>
      <c r="E700" s="24">
        <v>1991</v>
      </c>
      <c r="F700" s="24">
        <v>1991</v>
      </c>
      <c r="G700" s="26" t="s">
        <v>48</v>
      </c>
      <c r="H700" s="27">
        <v>9</v>
      </c>
      <c r="I700" s="28">
        <v>1</v>
      </c>
      <c r="J700" s="29">
        <v>3222.4</v>
      </c>
      <c r="K700" s="29">
        <v>2756.6</v>
      </c>
      <c r="L700" s="29">
        <v>0</v>
      </c>
      <c r="M700" s="28">
        <v>101</v>
      </c>
      <c r="N700" s="30">
        <f>'Приложение №2'!E700</f>
        <v>147706.872</v>
      </c>
      <c r="O700" s="30">
        <v>0</v>
      </c>
      <c r="P700" s="30">
        <f t="shared" si="118"/>
        <v>0</v>
      </c>
      <c r="Q700" s="30">
        <v>0</v>
      </c>
      <c r="R700" s="30">
        <v>218658.97</v>
      </c>
      <c r="S700" s="30">
        <f>N700-R700</f>
        <v>-70952.098</v>
      </c>
      <c r="T700" s="30">
        <v>0</v>
      </c>
      <c r="U700" s="30">
        <f t="shared" si="119"/>
        <v>53.582990640644276</v>
      </c>
      <c r="V700" s="30">
        <f t="shared" si="120"/>
        <v>53.582990640644276</v>
      </c>
      <c r="W700" s="85">
        <v>2018</v>
      </c>
    </row>
    <row r="701" spans="1:23" ht="18.75" customHeight="1">
      <c r="A701" s="24">
        <f t="shared" si="121"/>
        <v>317</v>
      </c>
      <c r="B701" s="24">
        <v>37</v>
      </c>
      <c r="C701" s="25" t="s">
        <v>88</v>
      </c>
      <c r="D701" s="25" t="s">
        <v>271</v>
      </c>
      <c r="E701" s="24">
        <v>1993</v>
      </c>
      <c r="F701" s="24">
        <v>1993</v>
      </c>
      <c r="G701" s="26" t="s">
        <v>48</v>
      </c>
      <c r="H701" s="27">
        <v>5</v>
      </c>
      <c r="I701" s="28">
        <v>3</v>
      </c>
      <c r="J701" s="29">
        <v>2627.7</v>
      </c>
      <c r="K701" s="29">
        <v>2330.5</v>
      </c>
      <c r="L701" s="29">
        <v>0</v>
      </c>
      <c r="M701" s="28">
        <v>103</v>
      </c>
      <c r="N701" s="30">
        <f>'Приложение №2'!E701</f>
        <v>4034418.317950974</v>
      </c>
      <c r="O701" s="30">
        <v>0</v>
      </c>
      <c r="P701" s="30">
        <f t="shared" si="118"/>
        <v>1035088.117950974</v>
      </c>
      <c r="Q701" s="30">
        <v>0</v>
      </c>
      <c r="R701" s="30">
        <v>187046.99</v>
      </c>
      <c r="S701" s="30">
        <v>2812283.21</v>
      </c>
      <c r="T701" s="30">
        <v>0</v>
      </c>
      <c r="U701" s="30">
        <f t="shared" si="119"/>
        <v>1731.138518751759</v>
      </c>
      <c r="V701" s="30">
        <f t="shared" si="120"/>
        <v>1731.138518751759</v>
      </c>
      <c r="W701" s="85">
        <v>2018</v>
      </c>
    </row>
    <row r="702" spans="1:23" ht="18.75" customHeight="1">
      <c r="A702" s="24">
        <f t="shared" si="121"/>
        <v>318</v>
      </c>
      <c r="B702" s="24">
        <v>38</v>
      </c>
      <c r="C702" s="25" t="s">
        <v>88</v>
      </c>
      <c r="D702" s="25" t="s">
        <v>96</v>
      </c>
      <c r="E702" s="24">
        <v>1994</v>
      </c>
      <c r="F702" s="24">
        <v>1994</v>
      </c>
      <c r="G702" s="26" t="s">
        <v>48</v>
      </c>
      <c r="H702" s="27">
        <v>5</v>
      </c>
      <c r="I702" s="28">
        <v>6</v>
      </c>
      <c r="J702" s="29">
        <v>5168.5</v>
      </c>
      <c r="K702" s="29">
        <v>4574.8</v>
      </c>
      <c r="L702" s="29">
        <v>0</v>
      </c>
      <c r="M702" s="28">
        <v>191</v>
      </c>
      <c r="N702" s="30">
        <f>'Приложение №2'!E702</f>
        <v>501647.772</v>
      </c>
      <c r="O702" s="30">
        <v>0</v>
      </c>
      <c r="P702" s="30">
        <f t="shared" si="118"/>
        <v>0</v>
      </c>
      <c r="Q702" s="30">
        <v>0</v>
      </c>
      <c r="R702" s="30">
        <v>364537.17</v>
      </c>
      <c r="S702" s="30">
        <f>N702-R702</f>
        <v>137110.602</v>
      </c>
      <c r="T702" s="30">
        <v>0</v>
      </c>
      <c r="U702" s="30">
        <f t="shared" si="119"/>
        <v>109.65457987234414</v>
      </c>
      <c r="V702" s="30">
        <f t="shared" si="120"/>
        <v>109.65457987234414</v>
      </c>
      <c r="W702" s="85">
        <v>2018</v>
      </c>
    </row>
    <row r="703" spans="1:23" ht="18.75" customHeight="1">
      <c r="A703" s="24">
        <f t="shared" si="121"/>
        <v>319</v>
      </c>
      <c r="B703" s="24">
        <v>39</v>
      </c>
      <c r="C703" s="25" t="s">
        <v>88</v>
      </c>
      <c r="D703" s="25" t="s">
        <v>272</v>
      </c>
      <c r="E703" s="24">
        <v>1990</v>
      </c>
      <c r="F703" s="24">
        <v>1990</v>
      </c>
      <c r="G703" s="26" t="s">
        <v>48</v>
      </c>
      <c r="H703" s="27">
        <v>9</v>
      </c>
      <c r="I703" s="28">
        <v>1</v>
      </c>
      <c r="J703" s="29">
        <v>4523.2</v>
      </c>
      <c r="K703" s="29">
        <v>3829.6</v>
      </c>
      <c r="L703" s="29">
        <v>51.1</v>
      </c>
      <c r="M703" s="28">
        <v>160</v>
      </c>
      <c r="N703" s="30">
        <f>'Приложение №2'!E703</f>
        <v>8641690.467</v>
      </c>
      <c r="O703" s="30">
        <v>0</v>
      </c>
      <c r="P703" s="30">
        <f t="shared" si="118"/>
        <v>2104077.0270000007</v>
      </c>
      <c r="Q703" s="30">
        <v>0</v>
      </c>
      <c r="R703" s="30">
        <v>311314.93</v>
      </c>
      <c r="S703" s="30">
        <v>6226298.51</v>
      </c>
      <c r="T703" s="30">
        <v>0</v>
      </c>
      <c r="U703" s="30">
        <f t="shared" si="119"/>
        <v>2226.838061947587</v>
      </c>
      <c r="V703" s="30">
        <f t="shared" si="120"/>
        <v>2226.838061947587</v>
      </c>
      <c r="W703" s="85">
        <v>2018</v>
      </c>
    </row>
    <row r="704" spans="1:23" ht="18.75" customHeight="1">
      <c r="A704" s="24">
        <f t="shared" si="121"/>
        <v>320</v>
      </c>
      <c r="B704" s="24">
        <v>40</v>
      </c>
      <c r="C704" s="25" t="s">
        <v>88</v>
      </c>
      <c r="D704" s="25" t="s">
        <v>273</v>
      </c>
      <c r="E704" s="24">
        <v>1991</v>
      </c>
      <c r="F704" s="24">
        <v>1991</v>
      </c>
      <c r="G704" s="26" t="s">
        <v>48</v>
      </c>
      <c r="H704" s="27">
        <v>9</v>
      </c>
      <c r="I704" s="28">
        <v>1</v>
      </c>
      <c r="J704" s="29">
        <v>3271</v>
      </c>
      <c r="K704" s="29">
        <v>2823.5</v>
      </c>
      <c r="L704" s="29">
        <v>0</v>
      </c>
      <c r="M704" s="28">
        <v>96</v>
      </c>
      <c r="N704" s="30">
        <f>'Приложение №2'!E704</f>
        <v>156005.016</v>
      </c>
      <c r="O704" s="30">
        <v>0</v>
      </c>
      <c r="P704" s="30">
        <f t="shared" si="118"/>
        <v>0</v>
      </c>
      <c r="Q704" s="30">
        <v>0</v>
      </c>
      <c r="R704" s="30">
        <v>226725.16</v>
      </c>
      <c r="S704" s="30">
        <f>N704-R704</f>
        <v>-70720.144</v>
      </c>
      <c r="T704" s="30">
        <v>0</v>
      </c>
      <c r="U704" s="30">
        <f t="shared" si="119"/>
        <v>55.25235204533381</v>
      </c>
      <c r="V704" s="30">
        <f t="shared" si="120"/>
        <v>55.25235204533381</v>
      </c>
      <c r="W704" s="85">
        <v>2018</v>
      </c>
    </row>
    <row r="705" spans="1:23" ht="18.75" customHeight="1">
      <c r="A705" s="24">
        <f t="shared" si="121"/>
        <v>321</v>
      </c>
      <c r="B705" s="24">
        <v>41</v>
      </c>
      <c r="C705" s="25" t="s">
        <v>88</v>
      </c>
      <c r="D705" s="25" t="s">
        <v>274</v>
      </c>
      <c r="E705" s="24">
        <v>1992</v>
      </c>
      <c r="F705" s="24">
        <v>1992</v>
      </c>
      <c r="G705" s="26" t="s">
        <v>48</v>
      </c>
      <c r="H705" s="27">
        <v>9</v>
      </c>
      <c r="I705" s="28">
        <v>1</v>
      </c>
      <c r="J705" s="29">
        <v>3320.9</v>
      </c>
      <c r="K705" s="29">
        <v>2873.6</v>
      </c>
      <c r="L705" s="29">
        <v>0</v>
      </c>
      <c r="M705" s="28">
        <v>111</v>
      </c>
      <c r="N705" s="30">
        <f>'Приложение №2'!E705</f>
        <v>7660874.040385796</v>
      </c>
      <c r="O705" s="30">
        <v>0</v>
      </c>
      <c r="P705" s="30">
        <f t="shared" si="118"/>
        <v>2765352.1703857956</v>
      </c>
      <c r="Q705" s="30">
        <v>0</v>
      </c>
      <c r="R705" s="30">
        <v>233120.08</v>
      </c>
      <c r="S705" s="30">
        <v>4662401.79</v>
      </c>
      <c r="T705" s="30">
        <v>0</v>
      </c>
      <c r="U705" s="30">
        <f t="shared" si="119"/>
        <v>2665.950041893721</v>
      </c>
      <c r="V705" s="30">
        <f t="shared" si="120"/>
        <v>2665.950041893721</v>
      </c>
      <c r="W705" s="85">
        <v>2018</v>
      </c>
    </row>
    <row r="706" spans="1:23" ht="18.75" customHeight="1">
      <c r="A706" s="24">
        <f t="shared" si="121"/>
        <v>322</v>
      </c>
      <c r="B706" s="24">
        <v>42</v>
      </c>
      <c r="C706" s="25" t="s">
        <v>88</v>
      </c>
      <c r="D706" s="25" t="s">
        <v>275</v>
      </c>
      <c r="E706" s="24">
        <v>1991</v>
      </c>
      <c r="F706" s="24">
        <v>1991</v>
      </c>
      <c r="G706" s="26" t="s">
        <v>48</v>
      </c>
      <c r="H706" s="27">
        <v>5</v>
      </c>
      <c r="I706" s="28">
        <v>2</v>
      </c>
      <c r="J706" s="29">
        <v>3315.2</v>
      </c>
      <c r="K706" s="29">
        <v>2626.1</v>
      </c>
      <c r="L706" s="29">
        <v>190.1</v>
      </c>
      <c r="M706" s="28">
        <v>92</v>
      </c>
      <c r="N706" s="30">
        <f>'Приложение №2'!E706</f>
        <v>6946392.768</v>
      </c>
      <c r="O706" s="30">
        <v>0</v>
      </c>
      <c r="P706" s="30">
        <f t="shared" si="118"/>
        <v>0</v>
      </c>
      <c r="Q706" s="30">
        <v>0</v>
      </c>
      <c r="R706" s="30">
        <v>303411.33</v>
      </c>
      <c r="S706" s="30">
        <f>N706-R706</f>
        <v>6642981.438</v>
      </c>
      <c r="T706" s="30">
        <v>0</v>
      </c>
      <c r="U706" s="30">
        <f t="shared" si="119"/>
        <v>2466.5836119593782</v>
      </c>
      <c r="V706" s="30">
        <f t="shared" si="120"/>
        <v>2466.5836119593782</v>
      </c>
      <c r="W706" s="85">
        <v>2018</v>
      </c>
    </row>
    <row r="707" spans="1:23" ht="18.75" customHeight="1">
      <c r="A707" s="24">
        <f t="shared" si="121"/>
        <v>323</v>
      </c>
      <c r="B707" s="24">
        <v>43</v>
      </c>
      <c r="C707" s="25" t="s">
        <v>88</v>
      </c>
      <c r="D707" s="25" t="s">
        <v>97</v>
      </c>
      <c r="E707" s="24">
        <v>1991</v>
      </c>
      <c r="F707" s="24">
        <v>1991</v>
      </c>
      <c r="G707" s="26" t="s">
        <v>48</v>
      </c>
      <c r="H707" s="27">
        <v>9</v>
      </c>
      <c r="I707" s="28">
        <v>1</v>
      </c>
      <c r="J707" s="29">
        <v>2891.6</v>
      </c>
      <c r="K707" s="29">
        <v>2275.6</v>
      </c>
      <c r="L707" s="29">
        <v>121.8</v>
      </c>
      <c r="M707" s="28">
        <v>93</v>
      </c>
      <c r="N707" s="30">
        <f>'Приложение №2'!E707</f>
        <v>2033187.2759999996</v>
      </c>
      <c r="O707" s="30">
        <v>0</v>
      </c>
      <c r="P707" s="30">
        <f t="shared" si="118"/>
        <v>0</v>
      </c>
      <c r="Q707" s="30">
        <v>0</v>
      </c>
      <c r="R707" s="30">
        <v>202616.51</v>
      </c>
      <c r="S707" s="30">
        <f>N707-R707</f>
        <v>1830570.7659999996</v>
      </c>
      <c r="T707" s="30">
        <v>0</v>
      </c>
      <c r="U707" s="30">
        <f t="shared" si="119"/>
        <v>848.0801184616666</v>
      </c>
      <c r="V707" s="30">
        <f t="shared" si="120"/>
        <v>848.0801184616666</v>
      </c>
      <c r="W707" s="85">
        <v>2018</v>
      </c>
    </row>
    <row r="708" spans="1:23" ht="18.75" customHeight="1">
      <c r="A708" s="24">
        <f t="shared" si="121"/>
        <v>324</v>
      </c>
      <c r="B708" s="24">
        <v>44</v>
      </c>
      <c r="C708" s="25" t="s">
        <v>88</v>
      </c>
      <c r="D708" s="25" t="s">
        <v>98</v>
      </c>
      <c r="E708" s="24">
        <v>1990</v>
      </c>
      <c r="F708" s="24">
        <v>2005</v>
      </c>
      <c r="G708" s="26" t="s">
        <v>48</v>
      </c>
      <c r="H708" s="27">
        <v>9</v>
      </c>
      <c r="I708" s="28">
        <v>2</v>
      </c>
      <c r="J708" s="29">
        <v>6403</v>
      </c>
      <c r="K708" s="29">
        <v>5512.1</v>
      </c>
      <c r="L708" s="29">
        <v>0</v>
      </c>
      <c r="M708" s="28">
        <v>242</v>
      </c>
      <c r="N708" s="30">
        <f>'Приложение №2'!E708</f>
        <v>5242147.937733982</v>
      </c>
      <c r="O708" s="30">
        <v>0</v>
      </c>
      <c r="P708" s="30">
        <f t="shared" si="118"/>
        <v>0</v>
      </c>
      <c r="Q708" s="30">
        <v>0</v>
      </c>
      <c r="R708" s="30">
        <v>1007393.24</v>
      </c>
      <c r="S708" s="30">
        <f>N708-R708</f>
        <v>4234754.697733982</v>
      </c>
      <c r="T708" s="30">
        <v>0</v>
      </c>
      <c r="U708" s="30">
        <f t="shared" si="119"/>
        <v>951.0255506492955</v>
      </c>
      <c r="V708" s="30">
        <f t="shared" si="120"/>
        <v>951.0255506492955</v>
      </c>
      <c r="W708" s="85">
        <v>2018</v>
      </c>
    </row>
    <row r="709" spans="1:23" ht="18.75" customHeight="1">
      <c r="A709" s="24">
        <f t="shared" si="121"/>
        <v>325</v>
      </c>
      <c r="B709" s="24">
        <v>45</v>
      </c>
      <c r="C709" s="25" t="s">
        <v>88</v>
      </c>
      <c r="D709" s="25" t="s">
        <v>99</v>
      </c>
      <c r="E709" s="24">
        <v>1990</v>
      </c>
      <c r="F709" s="24">
        <v>1990</v>
      </c>
      <c r="G709" s="26" t="s">
        <v>48</v>
      </c>
      <c r="H709" s="27">
        <v>9</v>
      </c>
      <c r="I709" s="28">
        <v>1</v>
      </c>
      <c r="J709" s="29">
        <v>4038.8</v>
      </c>
      <c r="K709" s="29">
        <v>3343.4</v>
      </c>
      <c r="L709" s="29">
        <v>0</v>
      </c>
      <c r="M709" s="28">
        <v>138</v>
      </c>
      <c r="N709" s="30">
        <f>'Приложение №2'!E709</f>
        <v>2977732.7339999997</v>
      </c>
      <c r="O709" s="30">
        <v>0</v>
      </c>
      <c r="P709" s="30">
        <f t="shared" si="118"/>
        <v>0</v>
      </c>
      <c r="Q709" s="30">
        <v>0</v>
      </c>
      <c r="R709" s="30">
        <v>260793.5</v>
      </c>
      <c r="S709" s="30">
        <f>N709-R709</f>
        <v>2716939.2339999997</v>
      </c>
      <c r="T709" s="30">
        <v>0</v>
      </c>
      <c r="U709" s="30">
        <f t="shared" si="119"/>
        <v>890.6301172459172</v>
      </c>
      <c r="V709" s="30">
        <f t="shared" si="120"/>
        <v>890.6301172459172</v>
      </c>
      <c r="W709" s="85">
        <v>2018</v>
      </c>
    </row>
    <row r="710" spans="1:23" ht="18.75" customHeight="1">
      <c r="A710" s="106"/>
      <c r="B710" s="122" t="s">
        <v>52</v>
      </c>
      <c r="C710" s="122"/>
      <c r="D710" s="122"/>
      <c r="E710" s="106"/>
      <c r="F710" s="106"/>
      <c r="G710" s="106"/>
      <c r="H710" s="106"/>
      <c r="I710" s="31">
        <f>SUM(I665:I709)</f>
        <v>146</v>
      </c>
      <c r="J710" s="32">
        <f aca="true" t="shared" si="122" ref="J710:T710">SUM(J665:J709)</f>
        <v>228942.55000000005</v>
      </c>
      <c r="K710" s="32">
        <f t="shared" si="122"/>
        <v>190024.20000000007</v>
      </c>
      <c r="L710" s="32">
        <f t="shared" si="122"/>
        <v>2159.35</v>
      </c>
      <c r="M710" s="31">
        <f t="shared" si="122"/>
        <v>7410</v>
      </c>
      <c r="N710" s="33">
        <f t="shared" si="122"/>
        <v>323629737.94035316</v>
      </c>
      <c r="O710" s="33">
        <f t="shared" si="122"/>
        <v>0</v>
      </c>
      <c r="P710" s="33">
        <f t="shared" si="122"/>
        <v>125555635.53666084</v>
      </c>
      <c r="Q710" s="33">
        <f t="shared" si="122"/>
        <v>0</v>
      </c>
      <c r="R710" s="33">
        <f t="shared" si="122"/>
        <v>14297243.965999998</v>
      </c>
      <c r="S710" s="33">
        <f t="shared" si="122"/>
        <v>183776858.4376923</v>
      </c>
      <c r="T710" s="33">
        <f t="shared" si="122"/>
        <v>0</v>
      </c>
      <c r="U710" s="33"/>
      <c r="V710" s="33"/>
      <c r="W710" s="86"/>
    </row>
    <row r="711" spans="1:23" ht="18.75" customHeight="1">
      <c r="A711" s="106"/>
      <c r="B711" s="122" t="s">
        <v>167</v>
      </c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3"/>
    </row>
    <row r="712" spans="1:23" ht="18.75" customHeight="1">
      <c r="A712" s="24">
        <f>A709+1</f>
        <v>326</v>
      </c>
      <c r="B712" s="24">
        <v>1</v>
      </c>
      <c r="C712" s="25" t="s">
        <v>276</v>
      </c>
      <c r="D712" s="25" t="s">
        <v>277</v>
      </c>
      <c r="E712" s="24">
        <v>1972</v>
      </c>
      <c r="F712" s="24">
        <v>1972</v>
      </c>
      <c r="G712" s="26" t="s">
        <v>48</v>
      </c>
      <c r="H712" s="27">
        <v>4</v>
      </c>
      <c r="I712" s="28">
        <v>2</v>
      </c>
      <c r="J712" s="29">
        <v>1286</v>
      </c>
      <c r="K712" s="29">
        <v>1286</v>
      </c>
      <c r="L712" s="29">
        <v>0</v>
      </c>
      <c r="M712" s="28">
        <v>50</v>
      </c>
      <c r="N712" s="30">
        <f>'Приложение №2'!E712</f>
        <v>5985551.83</v>
      </c>
      <c r="O712" s="30">
        <v>0</v>
      </c>
      <c r="P712" s="30">
        <f>N712-R712-S712</f>
        <v>4067191.3000000007</v>
      </c>
      <c r="Q712" s="30">
        <v>0</v>
      </c>
      <c r="R712" s="30">
        <v>91350.52</v>
      </c>
      <c r="S712" s="30">
        <v>1827010.01</v>
      </c>
      <c r="T712" s="30">
        <v>0</v>
      </c>
      <c r="U712" s="30">
        <f>N712/(K712+L712)</f>
        <v>4654.394891135304</v>
      </c>
      <c r="V712" s="30">
        <f>U712</f>
        <v>4654.394891135304</v>
      </c>
      <c r="W712" s="85">
        <v>2018</v>
      </c>
    </row>
    <row r="713" spans="1:23" ht="18.75" customHeight="1">
      <c r="A713" s="24">
        <f>A712+1</f>
        <v>327</v>
      </c>
      <c r="B713" s="24">
        <v>2</v>
      </c>
      <c r="C713" s="25" t="s">
        <v>276</v>
      </c>
      <c r="D713" s="25" t="s">
        <v>278</v>
      </c>
      <c r="E713" s="24">
        <v>1972</v>
      </c>
      <c r="F713" s="24">
        <v>1972</v>
      </c>
      <c r="G713" s="26" t="s">
        <v>48</v>
      </c>
      <c r="H713" s="27">
        <v>4</v>
      </c>
      <c r="I713" s="28">
        <v>2</v>
      </c>
      <c r="J713" s="29">
        <v>1471.5</v>
      </c>
      <c r="K713" s="29">
        <v>1471.5</v>
      </c>
      <c r="L713" s="29">
        <v>0</v>
      </c>
      <c r="M713" s="28">
        <v>37</v>
      </c>
      <c r="N713" s="30">
        <f>'Приложение №2'!E713</f>
        <v>6006699.130000001</v>
      </c>
      <c r="O713" s="30">
        <v>0</v>
      </c>
      <c r="P713" s="30">
        <f>N713-R713-S713</f>
        <v>4298025.770000001</v>
      </c>
      <c r="Q713" s="30">
        <v>0</v>
      </c>
      <c r="R713" s="30">
        <v>72988.64</v>
      </c>
      <c r="S713" s="30">
        <v>1635684.72</v>
      </c>
      <c r="T713" s="30">
        <v>0</v>
      </c>
      <c r="U713" s="30">
        <f>N713/(K713+L713)</f>
        <v>4082.0245531770306</v>
      </c>
      <c r="V713" s="30">
        <f>U713</f>
        <v>4082.0245531770306</v>
      </c>
      <c r="W713" s="85">
        <v>2018</v>
      </c>
    </row>
    <row r="714" spans="1:23" ht="18.75" customHeight="1">
      <c r="A714" s="24">
        <f>A713+1</f>
        <v>328</v>
      </c>
      <c r="B714" s="24">
        <v>3</v>
      </c>
      <c r="C714" s="25" t="s">
        <v>168</v>
      </c>
      <c r="D714" s="25" t="s">
        <v>169</v>
      </c>
      <c r="E714" s="24">
        <v>1973</v>
      </c>
      <c r="F714" s="24">
        <v>1973</v>
      </c>
      <c r="G714" s="26" t="s">
        <v>103</v>
      </c>
      <c r="H714" s="27">
        <v>2</v>
      </c>
      <c r="I714" s="28">
        <v>3</v>
      </c>
      <c r="J714" s="29">
        <v>555.34</v>
      </c>
      <c r="K714" s="29">
        <v>325.5</v>
      </c>
      <c r="L714" s="29">
        <v>171.1</v>
      </c>
      <c r="M714" s="28">
        <v>54</v>
      </c>
      <c r="N714" s="30">
        <f>'Приложение №2'!E714</f>
        <v>1491553.91</v>
      </c>
      <c r="O714" s="30">
        <v>0</v>
      </c>
      <c r="P714" s="30">
        <f>N714-R714-S714</f>
        <v>1123788.41</v>
      </c>
      <c r="Q714" s="30">
        <v>0</v>
      </c>
      <c r="R714" s="30">
        <v>34038.66</v>
      </c>
      <c r="S714" s="30">
        <v>333726.84</v>
      </c>
      <c r="T714" s="30">
        <v>0</v>
      </c>
      <c r="U714" s="30">
        <f>N714/(K714+L714)</f>
        <v>3003.531836488119</v>
      </c>
      <c r="V714" s="30">
        <f>U714</f>
        <v>3003.531836488119</v>
      </c>
      <c r="W714" s="85">
        <v>2018</v>
      </c>
    </row>
    <row r="715" spans="1:23" ht="18.75" customHeight="1">
      <c r="A715" s="24">
        <f>A714+1</f>
        <v>329</v>
      </c>
      <c r="B715" s="24">
        <v>4</v>
      </c>
      <c r="C715" s="25" t="s">
        <v>168</v>
      </c>
      <c r="D715" s="25" t="s">
        <v>170</v>
      </c>
      <c r="E715" s="24">
        <v>1984</v>
      </c>
      <c r="F715" s="24">
        <v>1984</v>
      </c>
      <c r="G715" s="26" t="s">
        <v>103</v>
      </c>
      <c r="H715" s="27">
        <v>2</v>
      </c>
      <c r="I715" s="28">
        <v>2</v>
      </c>
      <c r="J715" s="29">
        <v>1195.4</v>
      </c>
      <c r="K715" s="29">
        <v>651.7</v>
      </c>
      <c r="L715" s="29">
        <v>400.9</v>
      </c>
      <c r="M715" s="28">
        <v>54</v>
      </c>
      <c r="N715" s="30">
        <f>'Приложение №2'!E715</f>
        <v>2122237.56</v>
      </c>
      <c r="O715" s="30">
        <v>0</v>
      </c>
      <c r="P715" s="30">
        <f>N715-R715-S715</f>
        <v>1426299.6700000002</v>
      </c>
      <c r="Q715" s="30">
        <v>0</v>
      </c>
      <c r="R715" s="30">
        <v>71103.68</v>
      </c>
      <c r="S715" s="30">
        <v>624834.21</v>
      </c>
      <c r="T715" s="30">
        <v>0</v>
      </c>
      <c r="U715" s="30">
        <f>N715/(K715+L715)</f>
        <v>2016.1861675850278</v>
      </c>
      <c r="V715" s="30">
        <f>U715</f>
        <v>2016.1861675850278</v>
      </c>
      <c r="W715" s="85">
        <v>2018</v>
      </c>
    </row>
    <row r="716" spans="1:23" ht="18.75" customHeight="1">
      <c r="A716" s="106"/>
      <c r="B716" s="122" t="s">
        <v>52</v>
      </c>
      <c r="C716" s="122"/>
      <c r="D716" s="122"/>
      <c r="E716" s="106"/>
      <c r="F716" s="106"/>
      <c r="G716" s="106"/>
      <c r="H716" s="106"/>
      <c r="I716" s="31">
        <f>SUM(I712:I715)</f>
        <v>9</v>
      </c>
      <c r="J716" s="32">
        <f aca="true" t="shared" si="123" ref="J716:T716">SUM(J712:J715)</f>
        <v>4508.24</v>
      </c>
      <c r="K716" s="32">
        <f t="shared" si="123"/>
        <v>3734.7</v>
      </c>
      <c r="L716" s="32">
        <f t="shared" si="123"/>
        <v>572</v>
      </c>
      <c r="M716" s="31">
        <f t="shared" si="123"/>
        <v>195</v>
      </c>
      <c r="N716" s="33">
        <f t="shared" si="123"/>
        <v>15606042.430000002</v>
      </c>
      <c r="O716" s="33">
        <f t="shared" si="123"/>
        <v>0</v>
      </c>
      <c r="P716" s="33">
        <f t="shared" si="123"/>
        <v>10915305.150000002</v>
      </c>
      <c r="Q716" s="33">
        <f t="shared" si="123"/>
        <v>0</v>
      </c>
      <c r="R716" s="33">
        <f t="shared" si="123"/>
        <v>269481.5</v>
      </c>
      <c r="S716" s="33">
        <f t="shared" si="123"/>
        <v>4421255.779999999</v>
      </c>
      <c r="T716" s="33">
        <f t="shared" si="123"/>
        <v>0</v>
      </c>
      <c r="U716" s="33"/>
      <c r="V716" s="33"/>
      <c r="W716" s="86"/>
    </row>
    <row r="717" spans="1:23" ht="18.75" customHeight="1">
      <c r="A717" s="106"/>
      <c r="B717" s="122" t="s">
        <v>478</v>
      </c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3"/>
    </row>
    <row r="718" spans="1:23" ht="18.75" customHeight="1">
      <c r="A718" s="24">
        <f>A715+1</f>
        <v>330</v>
      </c>
      <c r="B718" s="24">
        <v>1</v>
      </c>
      <c r="C718" s="25" t="s">
        <v>479</v>
      </c>
      <c r="D718" s="25" t="s">
        <v>480</v>
      </c>
      <c r="E718" s="24">
        <v>1978</v>
      </c>
      <c r="F718" s="24">
        <v>1978</v>
      </c>
      <c r="G718" s="26" t="s">
        <v>103</v>
      </c>
      <c r="H718" s="27">
        <v>2</v>
      </c>
      <c r="I718" s="28">
        <v>2</v>
      </c>
      <c r="J718" s="29">
        <v>416.9</v>
      </c>
      <c r="K718" s="29">
        <v>380.5</v>
      </c>
      <c r="L718" s="29">
        <v>0</v>
      </c>
      <c r="M718" s="28">
        <v>17</v>
      </c>
      <c r="N718" s="30">
        <f>'Приложение №2'!E718</f>
        <v>4667034.165</v>
      </c>
      <c r="O718" s="30">
        <v>0</v>
      </c>
      <c r="P718" s="30">
        <f>N718-R718-S718</f>
        <v>4360942.774999999</v>
      </c>
      <c r="Q718" s="30">
        <v>0</v>
      </c>
      <c r="R718" s="30">
        <v>27826.49</v>
      </c>
      <c r="S718" s="30">
        <v>278264.9</v>
      </c>
      <c r="T718" s="30">
        <v>0</v>
      </c>
      <c r="U718" s="30">
        <f>N718/(K718+L718)</f>
        <v>12265.53</v>
      </c>
      <c r="V718" s="30">
        <f>U718</f>
        <v>12265.53</v>
      </c>
      <c r="W718" s="85">
        <v>2018</v>
      </c>
    </row>
    <row r="719" spans="1:23" ht="18.75" customHeight="1">
      <c r="A719" s="24">
        <f>A718+1</f>
        <v>331</v>
      </c>
      <c r="B719" s="24">
        <v>2</v>
      </c>
      <c r="C719" s="25" t="s">
        <v>479</v>
      </c>
      <c r="D719" s="25" t="s">
        <v>481</v>
      </c>
      <c r="E719" s="24">
        <v>1981</v>
      </c>
      <c r="F719" s="24">
        <v>1981</v>
      </c>
      <c r="G719" s="26" t="s">
        <v>103</v>
      </c>
      <c r="H719" s="27">
        <v>1</v>
      </c>
      <c r="I719" s="28">
        <v>2</v>
      </c>
      <c r="J719" s="29">
        <v>506.64</v>
      </c>
      <c r="K719" s="29">
        <v>324.4</v>
      </c>
      <c r="L719" s="29">
        <v>0</v>
      </c>
      <c r="M719" s="28">
        <v>19</v>
      </c>
      <c r="N719" s="30">
        <f>'Приложение №2'!E719</f>
        <v>6132444.624</v>
      </c>
      <c r="O719" s="30">
        <v>0</v>
      </c>
      <c r="P719" s="30">
        <f>N719-R719-S719</f>
        <v>5890468.824</v>
      </c>
      <c r="Q719" s="30">
        <v>0</v>
      </c>
      <c r="R719" s="30">
        <v>21997.79</v>
      </c>
      <c r="S719" s="30">
        <v>219978.01</v>
      </c>
      <c r="T719" s="30">
        <v>0</v>
      </c>
      <c r="U719" s="30">
        <f>N719/(K719+L719)</f>
        <v>18903.96</v>
      </c>
      <c r="V719" s="30">
        <f>U719</f>
        <v>18903.96</v>
      </c>
      <c r="W719" s="85">
        <v>2018</v>
      </c>
    </row>
    <row r="720" spans="1:23" ht="18.75" customHeight="1">
      <c r="A720" s="24">
        <f>A719+1</f>
        <v>332</v>
      </c>
      <c r="B720" s="24">
        <v>3</v>
      </c>
      <c r="C720" s="25" t="s">
        <v>479</v>
      </c>
      <c r="D720" s="25" t="s">
        <v>482</v>
      </c>
      <c r="E720" s="24">
        <v>1982</v>
      </c>
      <c r="F720" s="24">
        <v>1982</v>
      </c>
      <c r="G720" s="26" t="s">
        <v>103</v>
      </c>
      <c r="H720" s="27">
        <v>2</v>
      </c>
      <c r="I720" s="28">
        <v>2</v>
      </c>
      <c r="J720" s="29">
        <v>838.2</v>
      </c>
      <c r="K720" s="29">
        <v>756.6</v>
      </c>
      <c r="L720" s="29">
        <v>81.6</v>
      </c>
      <c r="M720" s="28">
        <v>47</v>
      </c>
      <c r="N720" s="30">
        <f>'Приложение №2'!E720</f>
        <v>10280967.246000001</v>
      </c>
      <c r="O720" s="30">
        <v>0</v>
      </c>
      <c r="P720" s="30">
        <f>N720-R720-S720</f>
        <v>9752312.746000001</v>
      </c>
      <c r="Q720" s="30">
        <v>0</v>
      </c>
      <c r="R720" s="30">
        <v>48059.5</v>
      </c>
      <c r="S720" s="30">
        <v>480595</v>
      </c>
      <c r="T720" s="30">
        <v>0</v>
      </c>
      <c r="U720" s="30">
        <f>N720/(K720+L720)</f>
        <v>12265.53</v>
      </c>
      <c r="V720" s="30">
        <f>U720</f>
        <v>12265.53</v>
      </c>
      <c r="W720" s="85">
        <v>2018</v>
      </c>
    </row>
    <row r="721" spans="1:23" ht="18.75" customHeight="1">
      <c r="A721" s="24">
        <f>A720+1</f>
        <v>333</v>
      </c>
      <c r="B721" s="24">
        <v>4</v>
      </c>
      <c r="C721" s="25" t="s">
        <v>483</v>
      </c>
      <c r="D721" s="25" t="s">
        <v>484</v>
      </c>
      <c r="E721" s="24">
        <v>1976</v>
      </c>
      <c r="F721" s="24">
        <v>1976</v>
      </c>
      <c r="G721" s="26" t="s">
        <v>103</v>
      </c>
      <c r="H721" s="27">
        <v>2</v>
      </c>
      <c r="I721" s="28">
        <v>2</v>
      </c>
      <c r="J721" s="29">
        <v>552.5</v>
      </c>
      <c r="K721" s="29">
        <v>512</v>
      </c>
      <c r="L721" s="29">
        <v>0</v>
      </c>
      <c r="M721" s="28">
        <v>37</v>
      </c>
      <c r="N721" s="30">
        <f>'Приложение №2'!E721</f>
        <v>4786918.4</v>
      </c>
      <c r="O721" s="30">
        <v>0</v>
      </c>
      <c r="P721" s="30">
        <f>N721-R721-S721</f>
        <v>4768438.74</v>
      </c>
      <c r="Q721" s="30">
        <v>0</v>
      </c>
      <c r="R721" s="30">
        <v>18479.66</v>
      </c>
      <c r="S721" s="30">
        <v>0</v>
      </c>
      <c r="T721" s="30">
        <v>0</v>
      </c>
      <c r="U721" s="30">
        <f>N721/(K721+L721)</f>
        <v>9349.45</v>
      </c>
      <c r="V721" s="30">
        <f>U721</f>
        <v>9349.45</v>
      </c>
      <c r="W721" s="85">
        <v>2018</v>
      </c>
    </row>
    <row r="722" spans="1:23" ht="18.75" customHeight="1">
      <c r="A722" s="106"/>
      <c r="B722" s="122" t="s">
        <v>52</v>
      </c>
      <c r="C722" s="122"/>
      <c r="D722" s="122"/>
      <c r="E722" s="106"/>
      <c r="F722" s="106"/>
      <c r="G722" s="106"/>
      <c r="H722" s="106"/>
      <c r="I722" s="31">
        <f>SUM(I718:I721)</f>
        <v>8</v>
      </c>
      <c r="J722" s="32">
        <f aca="true" t="shared" si="124" ref="J722:T722">SUM(J718:J721)</f>
        <v>2314.24</v>
      </c>
      <c r="K722" s="32">
        <f t="shared" si="124"/>
        <v>1973.5</v>
      </c>
      <c r="L722" s="32">
        <f t="shared" si="124"/>
        <v>81.6</v>
      </c>
      <c r="M722" s="31">
        <f t="shared" si="124"/>
        <v>120</v>
      </c>
      <c r="N722" s="33">
        <f t="shared" si="124"/>
        <v>25867364.435000002</v>
      </c>
      <c r="O722" s="33">
        <f t="shared" si="124"/>
        <v>0</v>
      </c>
      <c r="P722" s="33">
        <f t="shared" si="124"/>
        <v>24772163.085</v>
      </c>
      <c r="Q722" s="33">
        <f t="shared" si="124"/>
        <v>0</v>
      </c>
      <c r="R722" s="33">
        <f t="shared" si="124"/>
        <v>116363.44</v>
      </c>
      <c r="S722" s="33">
        <f t="shared" si="124"/>
        <v>978837.91</v>
      </c>
      <c r="T722" s="33">
        <f t="shared" si="124"/>
        <v>0</v>
      </c>
      <c r="U722" s="33"/>
      <c r="V722" s="33"/>
      <c r="W722" s="86"/>
    </row>
    <row r="723" spans="1:23" ht="18.75" customHeight="1">
      <c r="A723" s="106"/>
      <c r="B723" s="122" t="s">
        <v>100</v>
      </c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3"/>
    </row>
    <row r="724" spans="1:23" ht="18.75" customHeight="1">
      <c r="A724" s="24">
        <f>A721+1</f>
        <v>334</v>
      </c>
      <c r="B724" s="24">
        <v>1</v>
      </c>
      <c r="C724" s="25" t="s">
        <v>485</v>
      </c>
      <c r="D724" s="25" t="s">
        <v>486</v>
      </c>
      <c r="E724" s="24">
        <v>1970</v>
      </c>
      <c r="F724" s="24">
        <v>1970</v>
      </c>
      <c r="G724" s="26" t="s">
        <v>48</v>
      </c>
      <c r="H724" s="27">
        <v>2</v>
      </c>
      <c r="I724" s="28">
        <v>1</v>
      </c>
      <c r="J724" s="29">
        <v>396.5</v>
      </c>
      <c r="K724" s="29">
        <v>369.1</v>
      </c>
      <c r="L724" s="29">
        <v>0</v>
      </c>
      <c r="M724" s="28">
        <v>5</v>
      </c>
      <c r="N724" s="30">
        <f>'Приложение №2'!E724</f>
        <v>2563779.6730000004</v>
      </c>
      <c r="O724" s="30">
        <v>0</v>
      </c>
      <c r="P724" s="30">
        <f>N724-R724-S724</f>
        <v>2552695.9830000005</v>
      </c>
      <c r="Q724" s="30">
        <v>0</v>
      </c>
      <c r="R724" s="30">
        <v>11083.69</v>
      </c>
      <c r="S724" s="30">
        <v>0</v>
      </c>
      <c r="T724" s="30">
        <v>0</v>
      </c>
      <c r="U724" s="30">
        <f>N724/(K724+L724)</f>
        <v>6946.030000000001</v>
      </c>
      <c r="V724" s="30">
        <f>U724</f>
        <v>6946.030000000001</v>
      </c>
      <c r="W724" s="85">
        <v>2018</v>
      </c>
    </row>
    <row r="725" spans="1:23" ht="18.75" customHeight="1">
      <c r="A725" s="24">
        <f>A724+1</f>
        <v>335</v>
      </c>
      <c r="B725" s="24">
        <v>2</v>
      </c>
      <c r="C725" s="25" t="s">
        <v>485</v>
      </c>
      <c r="D725" s="25" t="s">
        <v>487</v>
      </c>
      <c r="E725" s="24">
        <v>1968</v>
      </c>
      <c r="F725" s="24">
        <v>1968</v>
      </c>
      <c r="G725" s="26" t="s">
        <v>48</v>
      </c>
      <c r="H725" s="27">
        <v>3</v>
      </c>
      <c r="I725" s="28">
        <v>3</v>
      </c>
      <c r="J725" s="29">
        <v>1645.4</v>
      </c>
      <c r="K725" s="29">
        <v>1537.5</v>
      </c>
      <c r="L725" s="29">
        <v>0</v>
      </c>
      <c r="M725" s="28">
        <v>50</v>
      </c>
      <c r="N725" s="30">
        <f>'Приложение №2'!E725</f>
        <v>23868303.75</v>
      </c>
      <c r="O725" s="30">
        <v>0</v>
      </c>
      <c r="P725" s="30">
        <f>N725-R725-S725</f>
        <v>23833125.41</v>
      </c>
      <c r="Q725" s="30">
        <v>0</v>
      </c>
      <c r="R725" s="30">
        <v>35178.34</v>
      </c>
      <c r="S725" s="30">
        <v>0</v>
      </c>
      <c r="T725" s="30">
        <v>0</v>
      </c>
      <c r="U725" s="30">
        <f>N725/(K725+L725)</f>
        <v>15524.1</v>
      </c>
      <c r="V725" s="30">
        <f>U725</f>
        <v>15524.1</v>
      </c>
      <c r="W725" s="85">
        <v>2018</v>
      </c>
    </row>
    <row r="726" spans="1:23" ht="18.75" customHeight="1">
      <c r="A726" s="24">
        <f>A725+1</f>
        <v>336</v>
      </c>
      <c r="B726" s="24">
        <v>3</v>
      </c>
      <c r="C726" s="25" t="s">
        <v>485</v>
      </c>
      <c r="D726" s="25" t="s">
        <v>488</v>
      </c>
      <c r="E726" s="24">
        <v>1968</v>
      </c>
      <c r="F726" s="24">
        <v>1968</v>
      </c>
      <c r="G726" s="26" t="s">
        <v>48</v>
      </c>
      <c r="H726" s="27">
        <v>3</v>
      </c>
      <c r="I726" s="28">
        <v>3</v>
      </c>
      <c r="J726" s="29">
        <v>1629.7</v>
      </c>
      <c r="K726" s="29">
        <v>1521.7</v>
      </c>
      <c r="L726" s="29">
        <v>0</v>
      </c>
      <c r="M726" s="28">
        <v>55</v>
      </c>
      <c r="N726" s="30">
        <f>'Приложение №2'!E726</f>
        <v>25277186.955</v>
      </c>
      <c r="O726" s="30">
        <v>0</v>
      </c>
      <c r="P726" s="30">
        <f>N726-R726-S726</f>
        <v>25246241.334999997</v>
      </c>
      <c r="Q726" s="30">
        <v>0</v>
      </c>
      <c r="R726" s="30">
        <v>30945.62</v>
      </c>
      <c r="S726" s="30">
        <v>0</v>
      </c>
      <c r="T726" s="30">
        <v>0</v>
      </c>
      <c r="U726" s="30">
        <f>N726/(K726+L726)</f>
        <v>16611.149999999998</v>
      </c>
      <c r="V726" s="30">
        <f>U726</f>
        <v>16611.149999999998</v>
      </c>
      <c r="W726" s="85">
        <v>2018</v>
      </c>
    </row>
    <row r="727" spans="1:23" ht="18.75" customHeight="1">
      <c r="A727" s="24">
        <f>A726+1</f>
        <v>337</v>
      </c>
      <c r="B727" s="24">
        <v>4</v>
      </c>
      <c r="C727" s="25" t="s">
        <v>489</v>
      </c>
      <c r="D727" s="25" t="s">
        <v>490</v>
      </c>
      <c r="E727" s="24">
        <v>1973</v>
      </c>
      <c r="F727" s="24">
        <v>1973</v>
      </c>
      <c r="G727" s="26" t="s">
        <v>103</v>
      </c>
      <c r="H727" s="27">
        <v>2</v>
      </c>
      <c r="I727" s="28">
        <v>2</v>
      </c>
      <c r="J727" s="29">
        <v>542.4</v>
      </c>
      <c r="K727" s="29">
        <v>497.7</v>
      </c>
      <c r="L727" s="29">
        <v>0</v>
      </c>
      <c r="M727" s="28">
        <v>34</v>
      </c>
      <c r="N727" s="30">
        <f>'Приложение №2'!E727</f>
        <v>3178635.7049999996</v>
      </c>
      <c r="O727" s="30">
        <v>0</v>
      </c>
      <c r="P727" s="30">
        <f>N727-R727-S727</f>
        <v>3167857.3049999997</v>
      </c>
      <c r="Q727" s="30">
        <v>0</v>
      </c>
      <c r="R727" s="30">
        <v>10778.4</v>
      </c>
      <c r="S727" s="30">
        <v>0</v>
      </c>
      <c r="T727" s="30">
        <v>0</v>
      </c>
      <c r="U727" s="30">
        <f>N727/(K727+L727)</f>
        <v>6386.65</v>
      </c>
      <c r="V727" s="30">
        <f>U727</f>
        <v>6386.65</v>
      </c>
      <c r="W727" s="85">
        <v>2018</v>
      </c>
    </row>
    <row r="728" spans="1:23" ht="18.75" customHeight="1">
      <c r="A728" s="106"/>
      <c r="B728" s="122" t="s">
        <v>52</v>
      </c>
      <c r="C728" s="122"/>
      <c r="D728" s="122"/>
      <c r="E728" s="106"/>
      <c r="F728" s="106"/>
      <c r="G728" s="106"/>
      <c r="H728" s="106"/>
      <c r="I728" s="31">
        <f>SUM(I724:I727)</f>
        <v>9</v>
      </c>
      <c r="J728" s="32">
        <f aca="true" t="shared" si="125" ref="J728:T728">SUM(J724:J727)</f>
        <v>4214</v>
      </c>
      <c r="K728" s="32">
        <f t="shared" si="125"/>
        <v>3926</v>
      </c>
      <c r="L728" s="32">
        <f t="shared" si="125"/>
        <v>0</v>
      </c>
      <c r="M728" s="31">
        <f t="shared" si="125"/>
        <v>144</v>
      </c>
      <c r="N728" s="33">
        <f t="shared" si="125"/>
        <v>54887906.083</v>
      </c>
      <c r="O728" s="33">
        <f t="shared" si="125"/>
        <v>0</v>
      </c>
      <c r="P728" s="33">
        <f t="shared" si="125"/>
        <v>54799920.033</v>
      </c>
      <c r="Q728" s="33">
        <f t="shared" si="125"/>
        <v>0</v>
      </c>
      <c r="R728" s="33">
        <f t="shared" si="125"/>
        <v>87986.04999999999</v>
      </c>
      <c r="S728" s="33">
        <f t="shared" si="125"/>
        <v>0</v>
      </c>
      <c r="T728" s="33">
        <f t="shared" si="125"/>
        <v>0</v>
      </c>
      <c r="U728" s="33"/>
      <c r="V728" s="33"/>
      <c r="W728" s="86"/>
    </row>
    <row r="729" spans="1:23" ht="18.75" customHeight="1">
      <c r="A729" s="106"/>
      <c r="B729" s="122" t="s">
        <v>279</v>
      </c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3"/>
    </row>
    <row r="730" spans="1:23" ht="18.75" customHeight="1">
      <c r="A730" s="24">
        <f>A727+1</f>
        <v>338</v>
      </c>
      <c r="B730" s="24">
        <v>1</v>
      </c>
      <c r="C730" s="25" t="s">
        <v>280</v>
      </c>
      <c r="D730" s="25" t="s">
        <v>281</v>
      </c>
      <c r="E730" s="24">
        <v>1981</v>
      </c>
      <c r="F730" s="24">
        <v>1981</v>
      </c>
      <c r="G730" s="26" t="s">
        <v>103</v>
      </c>
      <c r="H730" s="27">
        <v>2</v>
      </c>
      <c r="I730" s="28">
        <v>2</v>
      </c>
      <c r="J730" s="29">
        <v>921.4</v>
      </c>
      <c r="K730" s="29">
        <v>878.7</v>
      </c>
      <c r="L730" s="29">
        <v>0</v>
      </c>
      <c r="M730" s="28">
        <v>33</v>
      </c>
      <c r="N730" s="30">
        <f>'Приложение №2'!E730</f>
        <v>15841543.5</v>
      </c>
      <c r="O730" s="30">
        <v>0</v>
      </c>
      <c r="P730" s="30">
        <f>N730-R730-S730</f>
        <v>14724315.48</v>
      </c>
      <c r="Q730" s="30">
        <v>0</v>
      </c>
      <c r="R730" s="30">
        <v>62788.02</v>
      </c>
      <c r="S730" s="30">
        <v>1054440</v>
      </c>
      <c r="T730" s="30">
        <v>0</v>
      </c>
      <c r="U730" s="30">
        <f>N730/(K730+L730)</f>
        <v>18028.386821440763</v>
      </c>
      <c r="V730" s="30">
        <f>U730</f>
        <v>18028.386821440763</v>
      </c>
      <c r="W730" s="85">
        <v>2018</v>
      </c>
    </row>
    <row r="731" spans="1:23" ht="18.75" customHeight="1">
      <c r="A731" s="24">
        <f>A730+1</f>
        <v>339</v>
      </c>
      <c r="B731" s="24">
        <v>2</v>
      </c>
      <c r="C731" s="25" t="s">
        <v>280</v>
      </c>
      <c r="D731" s="25" t="s">
        <v>491</v>
      </c>
      <c r="E731" s="24">
        <v>1994</v>
      </c>
      <c r="F731" s="24">
        <v>1994</v>
      </c>
      <c r="G731" s="26" t="s">
        <v>103</v>
      </c>
      <c r="H731" s="27">
        <v>2</v>
      </c>
      <c r="I731" s="28">
        <v>1</v>
      </c>
      <c r="J731" s="29">
        <v>580.9</v>
      </c>
      <c r="K731" s="29">
        <v>418.9</v>
      </c>
      <c r="L731" s="29">
        <v>0</v>
      </c>
      <c r="M731" s="28">
        <v>34</v>
      </c>
      <c r="N731" s="30">
        <f>'Приложение №2'!E731</f>
        <v>8517908.410999998</v>
      </c>
      <c r="O731" s="30">
        <v>0</v>
      </c>
      <c r="P731" s="30">
        <f>N731-R731-S731</f>
        <v>8187155.260999998</v>
      </c>
      <c r="Q731" s="30">
        <v>0</v>
      </c>
      <c r="R731" s="30">
        <v>30068.47</v>
      </c>
      <c r="S731" s="30">
        <v>300684.68</v>
      </c>
      <c r="T731" s="30">
        <v>0</v>
      </c>
      <c r="U731" s="30">
        <f>N731/(K731+L731)</f>
        <v>20333.989999999998</v>
      </c>
      <c r="V731" s="30">
        <f>U731</f>
        <v>20333.989999999998</v>
      </c>
      <c r="W731" s="85">
        <v>2018</v>
      </c>
    </row>
    <row r="732" spans="1:23" ht="18.75" customHeight="1">
      <c r="A732" s="106"/>
      <c r="B732" s="122" t="s">
        <v>52</v>
      </c>
      <c r="C732" s="122"/>
      <c r="D732" s="122"/>
      <c r="E732" s="106"/>
      <c r="F732" s="106"/>
      <c r="G732" s="106"/>
      <c r="H732" s="106"/>
      <c r="I732" s="31">
        <f>SUM(I730:I731)</f>
        <v>3</v>
      </c>
      <c r="J732" s="32">
        <f aca="true" t="shared" si="126" ref="J732:T732">SUM(J730:J731)</f>
        <v>1502.3</v>
      </c>
      <c r="K732" s="32">
        <f t="shared" si="126"/>
        <v>1297.6</v>
      </c>
      <c r="L732" s="32">
        <f t="shared" si="126"/>
        <v>0</v>
      </c>
      <c r="M732" s="31">
        <f t="shared" si="126"/>
        <v>67</v>
      </c>
      <c r="N732" s="33">
        <f t="shared" si="126"/>
        <v>24359451.911</v>
      </c>
      <c r="O732" s="33">
        <f t="shared" si="126"/>
        <v>0</v>
      </c>
      <c r="P732" s="33">
        <f t="shared" si="126"/>
        <v>22911470.740999997</v>
      </c>
      <c r="Q732" s="33">
        <f t="shared" si="126"/>
        <v>0</v>
      </c>
      <c r="R732" s="33">
        <f t="shared" si="126"/>
        <v>92856.48999999999</v>
      </c>
      <c r="S732" s="33">
        <f t="shared" si="126"/>
        <v>1355124.68</v>
      </c>
      <c r="T732" s="33">
        <f t="shared" si="126"/>
        <v>0</v>
      </c>
      <c r="U732" s="33"/>
      <c r="V732" s="33"/>
      <c r="W732" s="86"/>
    </row>
    <row r="733" spans="1:23" ht="18.75" customHeight="1">
      <c r="A733" s="106"/>
      <c r="B733" s="122" t="s">
        <v>171</v>
      </c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3"/>
    </row>
    <row r="734" spans="1:23" ht="18.75" customHeight="1">
      <c r="A734" s="24">
        <f>A731+1</f>
        <v>340</v>
      </c>
      <c r="B734" s="24">
        <v>1</v>
      </c>
      <c r="C734" s="25" t="s">
        <v>492</v>
      </c>
      <c r="D734" s="25" t="s">
        <v>493</v>
      </c>
      <c r="E734" s="24">
        <v>1977</v>
      </c>
      <c r="F734" s="24">
        <v>1977</v>
      </c>
      <c r="G734" s="26" t="s">
        <v>103</v>
      </c>
      <c r="H734" s="27">
        <v>2</v>
      </c>
      <c r="I734" s="28">
        <v>3</v>
      </c>
      <c r="J734" s="29">
        <v>962.56</v>
      </c>
      <c r="K734" s="29">
        <v>770.05</v>
      </c>
      <c r="L734" s="29">
        <v>0</v>
      </c>
      <c r="M734" s="28">
        <v>65</v>
      </c>
      <c r="N734" s="30">
        <f>'Приложение №2'!E734</f>
        <v>7188909.5819999995</v>
      </c>
      <c r="O734" s="30">
        <v>0</v>
      </c>
      <c r="P734" s="30">
        <f>N734-R734-S734</f>
        <v>6516031.232</v>
      </c>
      <c r="Q734" s="30">
        <v>0</v>
      </c>
      <c r="R734" s="30">
        <v>61170.75</v>
      </c>
      <c r="S734" s="30">
        <v>611707.6</v>
      </c>
      <c r="T734" s="30">
        <v>0</v>
      </c>
      <c r="U734" s="30">
        <f>N734/(K734+L734)</f>
        <v>9335.64</v>
      </c>
      <c r="V734" s="30">
        <f>U734</f>
        <v>9335.64</v>
      </c>
      <c r="W734" s="85">
        <v>2018</v>
      </c>
    </row>
    <row r="735" spans="1:23" ht="18.75" customHeight="1">
      <c r="A735" s="24">
        <f>A734+1</f>
        <v>341</v>
      </c>
      <c r="B735" s="24">
        <v>2</v>
      </c>
      <c r="C735" s="25" t="s">
        <v>172</v>
      </c>
      <c r="D735" s="25" t="s">
        <v>173</v>
      </c>
      <c r="E735" s="24">
        <v>1964</v>
      </c>
      <c r="F735" s="24">
        <v>1964</v>
      </c>
      <c r="G735" s="26" t="s">
        <v>103</v>
      </c>
      <c r="H735" s="27">
        <v>2</v>
      </c>
      <c r="I735" s="28">
        <v>1</v>
      </c>
      <c r="J735" s="29">
        <v>358.74</v>
      </c>
      <c r="K735" s="29">
        <v>345.6</v>
      </c>
      <c r="L735" s="29">
        <v>0</v>
      </c>
      <c r="M735" s="28">
        <v>19</v>
      </c>
      <c r="N735" s="30">
        <f>'Приложение №2'!E735</f>
        <v>4917614.976</v>
      </c>
      <c r="O735" s="30">
        <v>0</v>
      </c>
      <c r="P735" s="30">
        <f>N735-R735-S735</f>
        <v>4910150.006</v>
      </c>
      <c r="Q735" s="30">
        <v>0</v>
      </c>
      <c r="R735" s="30">
        <v>7464.97</v>
      </c>
      <c r="S735" s="30">
        <v>0</v>
      </c>
      <c r="T735" s="30">
        <v>0</v>
      </c>
      <c r="U735" s="30">
        <f>N735/(K735+L735)</f>
        <v>14229.21</v>
      </c>
      <c r="V735" s="30">
        <f>U735</f>
        <v>14229.21</v>
      </c>
      <c r="W735" s="85">
        <v>2018</v>
      </c>
    </row>
    <row r="736" spans="1:23" ht="18.75" customHeight="1">
      <c r="A736" s="106"/>
      <c r="B736" s="122" t="s">
        <v>52</v>
      </c>
      <c r="C736" s="122"/>
      <c r="D736" s="122"/>
      <c r="E736" s="106"/>
      <c r="F736" s="106"/>
      <c r="G736" s="106"/>
      <c r="H736" s="106"/>
      <c r="I736" s="31">
        <f>SUM(I734:I735)</f>
        <v>4</v>
      </c>
      <c r="J736" s="32">
        <f aca="true" t="shared" si="127" ref="J736:T736">SUM(J734:J735)</f>
        <v>1321.3</v>
      </c>
      <c r="K736" s="32">
        <f t="shared" si="127"/>
        <v>1115.65</v>
      </c>
      <c r="L736" s="32">
        <f t="shared" si="127"/>
        <v>0</v>
      </c>
      <c r="M736" s="31">
        <f t="shared" si="127"/>
        <v>84</v>
      </c>
      <c r="N736" s="33">
        <f t="shared" si="127"/>
        <v>12106524.557999998</v>
      </c>
      <c r="O736" s="33">
        <f t="shared" si="127"/>
        <v>0</v>
      </c>
      <c r="P736" s="33">
        <f t="shared" si="127"/>
        <v>11426181.238</v>
      </c>
      <c r="Q736" s="33">
        <f t="shared" si="127"/>
        <v>0</v>
      </c>
      <c r="R736" s="33">
        <f t="shared" si="127"/>
        <v>68635.72</v>
      </c>
      <c r="S736" s="33">
        <f t="shared" si="127"/>
        <v>611707.6</v>
      </c>
      <c r="T736" s="33">
        <f t="shared" si="127"/>
        <v>0</v>
      </c>
      <c r="U736" s="33"/>
      <c r="V736" s="33"/>
      <c r="W736" s="86"/>
    </row>
    <row r="737" spans="1:23" ht="18.75" customHeight="1">
      <c r="A737" s="106"/>
      <c r="B737" s="122" t="s">
        <v>174</v>
      </c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3"/>
    </row>
    <row r="738" spans="1:23" ht="18.75" customHeight="1">
      <c r="A738" s="24">
        <f>A735+1</f>
        <v>342</v>
      </c>
      <c r="B738" s="24">
        <v>1</v>
      </c>
      <c r="C738" s="25" t="s">
        <v>175</v>
      </c>
      <c r="D738" s="25" t="s">
        <v>494</v>
      </c>
      <c r="E738" s="24">
        <v>1975</v>
      </c>
      <c r="F738" s="24">
        <v>1975</v>
      </c>
      <c r="G738" s="26" t="s">
        <v>103</v>
      </c>
      <c r="H738" s="27">
        <v>2</v>
      </c>
      <c r="I738" s="28">
        <v>3</v>
      </c>
      <c r="J738" s="29">
        <v>588.93</v>
      </c>
      <c r="K738" s="29">
        <v>526.89</v>
      </c>
      <c r="L738" s="29">
        <v>0</v>
      </c>
      <c r="M738" s="28">
        <v>25</v>
      </c>
      <c r="N738" s="30">
        <f>'Приложение №2'!E738</f>
        <v>6256750.2543</v>
      </c>
      <c r="O738" s="30">
        <v>0</v>
      </c>
      <c r="P738" s="30">
        <f>N738-R738-S738</f>
        <v>5840646.3043</v>
      </c>
      <c r="Q738" s="30">
        <v>0</v>
      </c>
      <c r="R738" s="30">
        <v>37827.61</v>
      </c>
      <c r="S738" s="30">
        <v>378276.34</v>
      </c>
      <c r="T738" s="30">
        <v>0</v>
      </c>
      <c r="U738" s="30">
        <f>N738/(K738+L738)</f>
        <v>11874.87</v>
      </c>
      <c r="V738" s="30">
        <f>U738</f>
        <v>11874.87</v>
      </c>
      <c r="W738" s="85">
        <v>2018</v>
      </c>
    </row>
    <row r="739" spans="1:23" ht="18.75" customHeight="1">
      <c r="A739" s="24">
        <f>A738+1</f>
        <v>343</v>
      </c>
      <c r="B739" s="24">
        <v>2</v>
      </c>
      <c r="C739" s="25" t="s">
        <v>175</v>
      </c>
      <c r="D739" s="25" t="s">
        <v>495</v>
      </c>
      <c r="E739" s="24">
        <v>1977</v>
      </c>
      <c r="F739" s="24">
        <v>1977</v>
      </c>
      <c r="G739" s="26" t="s">
        <v>103</v>
      </c>
      <c r="H739" s="27">
        <v>2</v>
      </c>
      <c r="I739" s="28">
        <v>2</v>
      </c>
      <c r="J739" s="29">
        <v>513.5</v>
      </c>
      <c r="K739" s="29">
        <v>482.7</v>
      </c>
      <c r="L739" s="29">
        <v>0</v>
      </c>
      <c r="M739" s="28">
        <v>23</v>
      </c>
      <c r="N739" s="30">
        <f>'Приложение №2'!E739</f>
        <v>7855961.808</v>
      </c>
      <c r="O739" s="30">
        <v>0</v>
      </c>
      <c r="P739" s="30">
        <f>N739-R739-S739</f>
        <v>7458795.618</v>
      </c>
      <c r="Q739" s="30">
        <v>0</v>
      </c>
      <c r="R739" s="30">
        <v>36106</v>
      </c>
      <c r="S739" s="30">
        <v>361060.19</v>
      </c>
      <c r="T739" s="30">
        <v>0</v>
      </c>
      <c r="U739" s="30">
        <f>N739/(K739+L739)</f>
        <v>16275.04</v>
      </c>
      <c r="V739" s="30">
        <f>U739</f>
        <v>16275.04</v>
      </c>
      <c r="W739" s="85">
        <v>2018</v>
      </c>
    </row>
    <row r="740" spans="1:23" ht="18.75" customHeight="1">
      <c r="A740" s="106"/>
      <c r="B740" s="122" t="s">
        <v>52</v>
      </c>
      <c r="C740" s="122"/>
      <c r="D740" s="122"/>
      <c r="E740" s="106"/>
      <c r="F740" s="106"/>
      <c r="G740" s="106"/>
      <c r="H740" s="106"/>
      <c r="I740" s="31">
        <v>5</v>
      </c>
      <c r="J740" s="32">
        <v>1102.43</v>
      </c>
      <c r="K740" s="32">
        <v>1009.59</v>
      </c>
      <c r="L740" s="32">
        <v>0</v>
      </c>
      <c r="M740" s="31">
        <v>48</v>
      </c>
      <c r="N740" s="33">
        <f>SUM(N738:N739)</f>
        <v>14112712.0623</v>
      </c>
      <c r="O740" s="33">
        <f aca="true" t="shared" si="128" ref="O740:T740">SUM(O738:O739)</f>
        <v>0</v>
      </c>
      <c r="P740" s="33">
        <f t="shared" si="128"/>
        <v>13299441.9223</v>
      </c>
      <c r="Q740" s="33">
        <f t="shared" si="128"/>
        <v>0</v>
      </c>
      <c r="R740" s="33">
        <f t="shared" si="128"/>
        <v>73933.61</v>
      </c>
      <c r="S740" s="33">
        <f t="shared" si="128"/>
        <v>739336.53</v>
      </c>
      <c r="T740" s="33">
        <f t="shared" si="128"/>
        <v>0</v>
      </c>
      <c r="U740" s="33"/>
      <c r="V740" s="33"/>
      <c r="W740" s="86"/>
    </row>
    <row r="741" spans="1:23" ht="18.75" customHeight="1">
      <c r="A741" s="106"/>
      <c r="B741" s="122" t="s">
        <v>176</v>
      </c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3"/>
    </row>
    <row r="742" spans="1:23" ht="18.75" customHeight="1">
      <c r="A742" s="24">
        <f>A739+1</f>
        <v>344</v>
      </c>
      <c r="B742" s="24">
        <v>1</v>
      </c>
      <c r="C742" s="25" t="s">
        <v>496</v>
      </c>
      <c r="D742" s="25" t="s">
        <v>497</v>
      </c>
      <c r="E742" s="24">
        <v>1987</v>
      </c>
      <c r="F742" s="24">
        <v>1987</v>
      </c>
      <c r="G742" s="26" t="s">
        <v>103</v>
      </c>
      <c r="H742" s="27">
        <v>2</v>
      </c>
      <c r="I742" s="28">
        <v>3</v>
      </c>
      <c r="J742" s="29">
        <v>823.17</v>
      </c>
      <c r="K742" s="29">
        <v>734.5</v>
      </c>
      <c r="L742" s="29">
        <v>88.67</v>
      </c>
      <c r="M742" s="28">
        <v>25</v>
      </c>
      <c r="N742" s="30">
        <f>'Приложение №2'!E742</f>
        <v>5311948.936799999</v>
      </c>
      <c r="O742" s="30">
        <v>0</v>
      </c>
      <c r="P742" s="30">
        <f>N742-R742-S742</f>
        <v>5268095.646799999</v>
      </c>
      <c r="Q742" s="30">
        <v>0</v>
      </c>
      <c r="R742" s="30">
        <v>43853.29</v>
      </c>
      <c r="S742" s="30">
        <v>0</v>
      </c>
      <c r="T742" s="30">
        <v>0</v>
      </c>
      <c r="U742" s="30">
        <f>N742/(K742+L742)</f>
        <v>6453.039999999999</v>
      </c>
      <c r="V742" s="30">
        <f>U742</f>
        <v>6453.039999999999</v>
      </c>
      <c r="W742" s="85">
        <v>2018</v>
      </c>
    </row>
    <row r="743" spans="1:23" ht="37.5" customHeight="1">
      <c r="A743" s="24">
        <f>A742+1</f>
        <v>345</v>
      </c>
      <c r="B743" s="24">
        <v>2</v>
      </c>
      <c r="C743" s="25" t="s">
        <v>177</v>
      </c>
      <c r="D743" s="25" t="s">
        <v>178</v>
      </c>
      <c r="E743" s="24">
        <v>1980</v>
      </c>
      <c r="F743" s="24">
        <v>1980</v>
      </c>
      <c r="G743" s="26" t="s">
        <v>103</v>
      </c>
      <c r="H743" s="27">
        <v>2</v>
      </c>
      <c r="I743" s="28">
        <v>1</v>
      </c>
      <c r="J743" s="29">
        <v>602.8</v>
      </c>
      <c r="K743" s="29">
        <v>350.98</v>
      </c>
      <c r="L743" s="29">
        <v>195.66</v>
      </c>
      <c r="M743" s="28">
        <v>27</v>
      </c>
      <c r="N743" s="30">
        <f>'Приложение №2'!E743</f>
        <v>10934303.26</v>
      </c>
      <c r="O743" s="30">
        <v>0</v>
      </c>
      <c r="P743" s="30">
        <f>N743-R743-S743</f>
        <v>10923337.799999999</v>
      </c>
      <c r="Q743" s="30">
        <v>0</v>
      </c>
      <c r="R743" s="30">
        <v>10965.46</v>
      </c>
      <c r="S743" s="30">
        <v>0</v>
      </c>
      <c r="T743" s="30">
        <v>0</v>
      </c>
      <c r="U743" s="30">
        <f>N743/(K743+L743)</f>
        <v>20002.75</v>
      </c>
      <c r="V743" s="30">
        <f>U743</f>
        <v>20002.75</v>
      </c>
      <c r="W743" s="85">
        <v>2018</v>
      </c>
    </row>
    <row r="744" spans="1:23" ht="18.75" customHeight="1">
      <c r="A744" s="106"/>
      <c r="B744" s="122" t="s">
        <v>52</v>
      </c>
      <c r="C744" s="122"/>
      <c r="D744" s="122"/>
      <c r="E744" s="106"/>
      <c r="F744" s="106"/>
      <c r="G744" s="106"/>
      <c r="H744" s="106"/>
      <c r="I744" s="31">
        <v>4</v>
      </c>
      <c r="J744" s="32">
        <v>1425.97</v>
      </c>
      <c r="K744" s="32">
        <v>1085.48</v>
      </c>
      <c r="L744" s="32">
        <v>284.33</v>
      </c>
      <c r="M744" s="31">
        <v>52</v>
      </c>
      <c r="N744" s="33">
        <f>SUM(N742:N743)</f>
        <v>16246252.1968</v>
      </c>
      <c r="O744" s="33">
        <f aca="true" t="shared" si="129" ref="O744:T744">SUM(O742:O743)</f>
        <v>0</v>
      </c>
      <c r="P744" s="33">
        <f t="shared" si="129"/>
        <v>16191433.446799997</v>
      </c>
      <c r="Q744" s="33">
        <f t="shared" si="129"/>
        <v>0</v>
      </c>
      <c r="R744" s="33">
        <f t="shared" si="129"/>
        <v>54818.75</v>
      </c>
      <c r="S744" s="33">
        <f t="shared" si="129"/>
        <v>0</v>
      </c>
      <c r="T744" s="33">
        <f t="shared" si="129"/>
        <v>0</v>
      </c>
      <c r="U744" s="33"/>
      <c r="V744" s="33"/>
      <c r="W744" s="86"/>
    </row>
    <row r="745" spans="1:23" ht="18.75" customHeight="1">
      <c r="A745" s="106"/>
      <c r="B745" s="122" t="s">
        <v>101</v>
      </c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3"/>
    </row>
    <row r="746" spans="1:23" ht="18.75" customHeight="1">
      <c r="A746" s="24">
        <f>A743+1</f>
        <v>346</v>
      </c>
      <c r="B746" s="24">
        <v>1</v>
      </c>
      <c r="C746" s="25" t="s">
        <v>102</v>
      </c>
      <c r="D746" s="25" t="s">
        <v>498</v>
      </c>
      <c r="E746" s="24">
        <v>1975</v>
      </c>
      <c r="F746" s="24">
        <v>1975</v>
      </c>
      <c r="G746" s="26" t="s">
        <v>103</v>
      </c>
      <c r="H746" s="27">
        <v>1</v>
      </c>
      <c r="I746" s="28">
        <v>2</v>
      </c>
      <c r="J746" s="29">
        <v>369.8</v>
      </c>
      <c r="K746" s="29">
        <v>307.7</v>
      </c>
      <c r="L746" s="29">
        <v>23.4</v>
      </c>
      <c r="M746" s="28">
        <v>18</v>
      </c>
      <c r="N746" s="30">
        <f>'Приложение №2'!E746</f>
        <v>904475.803</v>
      </c>
      <c r="O746" s="30">
        <v>0</v>
      </c>
      <c r="P746" s="30">
        <f aca="true" t="shared" si="130" ref="P746:P775">N746-R746-S746</f>
        <v>627192.223</v>
      </c>
      <c r="Q746" s="30">
        <v>0</v>
      </c>
      <c r="R746" s="30">
        <v>8084.88</v>
      </c>
      <c r="S746" s="30">
        <v>269198.7</v>
      </c>
      <c r="T746" s="30">
        <v>0</v>
      </c>
      <c r="U746" s="30">
        <f aca="true" t="shared" si="131" ref="U746:U775">N746/(K746+L746)</f>
        <v>2731.73</v>
      </c>
      <c r="V746" s="30">
        <f aca="true" t="shared" si="132" ref="V746:V775">U746</f>
        <v>2731.73</v>
      </c>
      <c r="W746" s="85">
        <v>2018</v>
      </c>
    </row>
    <row r="747" spans="1:23" ht="18.75" customHeight="1">
      <c r="A747" s="24">
        <f>A746+1</f>
        <v>347</v>
      </c>
      <c r="B747" s="24">
        <v>2</v>
      </c>
      <c r="C747" s="25" t="s">
        <v>102</v>
      </c>
      <c r="D747" s="25" t="s">
        <v>499</v>
      </c>
      <c r="E747" s="24">
        <v>1973</v>
      </c>
      <c r="F747" s="24">
        <v>1973</v>
      </c>
      <c r="G747" s="26" t="s">
        <v>103</v>
      </c>
      <c r="H747" s="27">
        <v>2</v>
      </c>
      <c r="I747" s="28">
        <v>2</v>
      </c>
      <c r="J747" s="29">
        <v>555.9</v>
      </c>
      <c r="K747" s="29">
        <v>511.5</v>
      </c>
      <c r="L747" s="29">
        <v>0</v>
      </c>
      <c r="M747" s="28">
        <v>28</v>
      </c>
      <c r="N747" s="30">
        <f>'Приложение №2'!E747</f>
        <v>3526889.685</v>
      </c>
      <c r="O747" s="30">
        <v>0</v>
      </c>
      <c r="P747" s="30">
        <f t="shared" si="130"/>
        <v>3117277.625</v>
      </c>
      <c r="Q747" s="30">
        <v>0</v>
      </c>
      <c r="R747" s="30">
        <v>37237.46</v>
      </c>
      <c r="S747" s="30">
        <v>372374.6</v>
      </c>
      <c r="T747" s="30">
        <v>0</v>
      </c>
      <c r="U747" s="30">
        <f t="shared" si="131"/>
        <v>6895.1900000000005</v>
      </c>
      <c r="V747" s="30">
        <f t="shared" si="132"/>
        <v>6895.1900000000005</v>
      </c>
      <c r="W747" s="85">
        <v>2018</v>
      </c>
    </row>
    <row r="748" spans="1:23" ht="18.75" customHeight="1">
      <c r="A748" s="24">
        <f aca="true" t="shared" si="133" ref="A748:A775">A747+1</f>
        <v>348</v>
      </c>
      <c r="B748" s="24">
        <v>3</v>
      </c>
      <c r="C748" s="25" t="s">
        <v>102</v>
      </c>
      <c r="D748" s="25" t="s">
        <v>500</v>
      </c>
      <c r="E748" s="24">
        <v>1973</v>
      </c>
      <c r="F748" s="24">
        <v>1973</v>
      </c>
      <c r="G748" s="26" t="s">
        <v>103</v>
      </c>
      <c r="H748" s="27">
        <v>2</v>
      </c>
      <c r="I748" s="28">
        <v>2</v>
      </c>
      <c r="J748" s="29">
        <v>557.6</v>
      </c>
      <c r="K748" s="29">
        <v>510.5</v>
      </c>
      <c r="L748" s="29">
        <v>0</v>
      </c>
      <c r="M748" s="28">
        <v>19</v>
      </c>
      <c r="N748" s="30">
        <f>'Приложение №2'!E748</f>
        <v>3519994.495</v>
      </c>
      <c r="O748" s="30">
        <v>0</v>
      </c>
      <c r="P748" s="30">
        <f t="shared" si="130"/>
        <v>3094752.865</v>
      </c>
      <c r="Q748" s="30">
        <v>0</v>
      </c>
      <c r="R748" s="30">
        <v>38658.33</v>
      </c>
      <c r="S748" s="30">
        <v>386583.3</v>
      </c>
      <c r="T748" s="30">
        <v>0</v>
      </c>
      <c r="U748" s="30">
        <f t="shared" si="131"/>
        <v>6895.1900000000005</v>
      </c>
      <c r="V748" s="30">
        <f t="shared" si="132"/>
        <v>6895.1900000000005</v>
      </c>
      <c r="W748" s="85">
        <v>2018</v>
      </c>
    </row>
    <row r="749" spans="1:23" ht="18.75" customHeight="1">
      <c r="A749" s="24">
        <f t="shared" si="133"/>
        <v>349</v>
      </c>
      <c r="B749" s="24">
        <v>4</v>
      </c>
      <c r="C749" s="25" t="s">
        <v>102</v>
      </c>
      <c r="D749" s="25" t="s">
        <v>501</v>
      </c>
      <c r="E749" s="24">
        <v>1976</v>
      </c>
      <c r="F749" s="24">
        <v>1976</v>
      </c>
      <c r="G749" s="26" t="s">
        <v>103</v>
      </c>
      <c r="H749" s="27">
        <v>2</v>
      </c>
      <c r="I749" s="28">
        <v>2</v>
      </c>
      <c r="J749" s="29">
        <v>517.7</v>
      </c>
      <c r="K749" s="29">
        <v>455</v>
      </c>
      <c r="L749" s="29">
        <v>0</v>
      </c>
      <c r="M749" s="28">
        <v>19</v>
      </c>
      <c r="N749" s="30">
        <f>'Приложение №2'!E749</f>
        <v>1872493.3499999999</v>
      </c>
      <c r="O749" s="30">
        <v>0</v>
      </c>
      <c r="P749" s="30">
        <f t="shared" si="130"/>
        <v>1469682.81</v>
      </c>
      <c r="Q749" s="30">
        <v>0</v>
      </c>
      <c r="R749" s="30">
        <v>36619.14</v>
      </c>
      <c r="S749" s="30">
        <v>366191.4</v>
      </c>
      <c r="T749" s="30">
        <v>0</v>
      </c>
      <c r="U749" s="30">
        <f t="shared" si="131"/>
        <v>4115.37</v>
      </c>
      <c r="V749" s="30">
        <f t="shared" si="132"/>
        <v>4115.37</v>
      </c>
      <c r="W749" s="85">
        <v>2018</v>
      </c>
    </row>
    <row r="750" spans="1:23" ht="18.75" customHeight="1">
      <c r="A750" s="24">
        <f t="shared" si="133"/>
        <v>350</v>
      </c>
      <c r="B750" s="24">
        <v>5</v>
      </c>
      <c r="C750" s="25" t="s">
        <v>102</v>
      </c>
      <c r="D750" s="25" t="s">
        <v>502</v>
      </c>
      <c r="E750" s="24">
        <v>1975</v>
      </c>
      <c r="F750" s="24">
        <v>1975</v>
      </c>
      <c r="G750" s="26" t="s">
        <v>103</v>
      </c>
      <c r="H750" s="27">
        <v>2</v>
      </c>
      <c r="I750" s="28">
        <v>2</v>
      </c>
      <c r="J750" s="29">
        <v>517.5</v>
      </c>
      <c r="K750" s="29">
        <v>457.3</v>
      </c>
      <c r="L750" s="29">
        <v>0</v>
      </c>
      <c r="M750" s="28">
        <v>16</v>
      </c>
      <c r="N750" s="30">
        <f>'Приложение №2'!E750</f>
        <v>1881958.701</v>
      </c>
      <c r="O750" s="30">
        <v>0</v>
      </c>
      <c r="P750" s="30">
        <f t="shared" si="130"/>
        <v>1495790.831</v>
      </c>
      <c r="Q750" s="30">
        <v>0</v>
      </c>
      <c r="R750" s="30">
        <v>35106.17</v>
      </c>
      <c r="S750" s="30">
        <v>351061.7</v>
      </c>
      <c r="T750" s="30">
        <v>0</v>
      </c>
      <c r="U750" s="30">
        <f t="shared" si="131"/>
        <v>4115.37</v>
      </c>
      <c r="V750" s="30">
        <f t="shared" si="132"/>
        <v>4115.37</v>
      </c>
      <c r="W750" s="85">
        <v>2018</v>
      </c>
    </row>
    <row r="751" spans="1:23" ht="18.75" customHeight="1">
      <c r="A751" s="24">
        <f t="shared" si="133"/>
        <v>351</v>
      </c>
      <c r="B751" s="24">
        <v>6</v>
      </c>
      <c r="C751" s="25" t="s">
        <v>102</v>
      </c>
      <c r="D751" s="25" t="s">
        <v>179</v>
      </c>
      <c r="E751" s="24">
        <v>1970</v>
      </c>
      <c r="F751" s="24">
        <v>1970</v>
      </c>
      <c r="G751" s="26" t="s">
        <v>103</v>
      </c>
      <c r="H751" s="27">
        <v>2</v>
      </c>
      <c r="I751" s="28">
        <v>2</v>
      </c>
      <c r="J751" s="29">
        <v>586.1</v>
      </c>
      <c r="K751" s="29">
        <v>533.5</v>
      </c>
      <c r="L751" s="29">
        <v>0</v>
      </c>
      <c r="M751" s="28">
        <v>8</v>
      </c>
      <c r="N751" s="30">
        <f>'Приложение №2'!E751</f>
        <v>4211971.83</v>
      </c>
      <c r="O751" s="30">
        <v>0</v>
      </c>
      <c r="P751" s="30">
        <f t="shared" si="130"/>
        <v>4179223.2600000002</v>
      </c>
      <c r="Q751" s="30">
        <v>0</v>
      </c>
      <c r="R751" s="30">
        <v>32748.57</v>
      </c>
      <c r="S751" s="30">
        <v>0</v>
      </c>
      <c r="T751" s="30">
        <v>0</v>
      </c>
      <c r="U751" s="30">
        <f t="shared" si="131"/>
        <v>7894.9800000000005</v>
      </c>
      <c r="V751" s="30">
        <f t="shared" si="132"/>
        <v>7894.9800000000005</v>
      </c>
      <c r="W751" s="85">
        <v>2018</v>
      </c>
    </row>
    <row r="752" spans="1:23" ht="18.75" customHeight="1">
      <c r="A752" s="24">
        <f t="shared" si="133"/>
        <v>352</v>
      </c>
      <c r="B752" s="24">
        <v>7</v>
      </c>
      <c r="C752" s="25" t="s">
        <v>102</v>
      </c>
      <c r="D752" s="25" t="s">
        <v>282</v>
      </c>
      <c r="E752" s="24">
        <v>1966</v>
      </c>
      <c r="F752" s="24">
        <v>1986</v>
      </c>
      <c r="G752" s="26" t="s">
        <v>48</v>
      </c>
      <c r="H752" s="27">
        <v>2</v>
      </c>
      <c r="I752" s="28">
        <v>2</v>
      </c>
      <c r="J752" s="29">
        <v>539.8</v>
      </c>
      <c r="K752" s="29">
        <v>465.6</v>
      </c>
      <c r="L752" s="29">
        <v>0</v>
      </c>
      <c r="M752" s="28">
        <v>33</v>
      </c>
      <c r="N752" s="30">
        <f>'Приложение №2'!E752</f>
        <v>2899747.4880000004</v>
      </c>
      <c r="O752" s="30">
        <v>0</v>
      </c>
      <c r="P752" s="30">
        <f t="shared" si="130"/>
        <v>2107252.0080000004</v>
      </c>
      <c r="Q752" s="30">
        <v>0</v>
      </c>
      <c r="R752" s="30">
        <v>37737.88</v>
      </c>
      <c r="S752" s="30">
        <v>754757.6</v>
      </c>
      <c r="T752" s="30">
        <v>0</v>
      </c>
      <c r="U752" s="30">
        <f t="shared" si="131"/>
        <v>6227.9800000000005</v>
      </c>
      <c r="V752" s="30">
        <f t="shared" si="132"/>
        <v>6227.9800000000005</v>
      </c>
      <c r="W752" s="85">
        <v>2018</v>
      </c>
    </row>
    <row r="753" spans="1:23" ht="18.75" customHeight="1">
      <c r="A753" s="24">
        <f t="shared" si="133"/>
        <v>353</v>
      </c>
      <c r="B753" s="24">
        <v>8</v>
      </c>
      <c r="C753" s="25" t="s">
        <v>102</v>
      </c>
      <c r="D753" s="25" t="s">
        <v>283</v>
      </c>
      <c r="E753" s="24">
        <v>1988</v>
      </c>
      <c r="F753" s="24">
        <v>1988</v>
      </c>
      <c r="G753" s="26" t="s">
        <v>48</v>
      </c>
      <c r="H753" s="27">
        <v>2</v>
      </c>
      <c r="I753" s="28">
        <v>2</v>
      </c>
      <c r="J753" s="29">
        <v>870.6</v>
      </c>
      <c r="K753" s="29">
        <v>0</v>
      </c>
      <c r="L753" s="29">
        <v>789.1</v>
      </c>
      <c r="M753" s="28">
        <v>27</v>
      </c>
      <c r="N753" s="30">
        <f>'Приложение №2'!E753</f>
        <v>3181607.142</v>
      </c>
      <c r="O753" s="30">
        <v>0</v>
      </c>
      <c r="P753" s="30">
        <f t="shared" si="130"/>
        <v>1586351.392</v>
      </c>
      <c r="Q753" s="30">
        <v>0</v>
      </c>
      <c r="R753" s="30">
        <v>75964.54</v>
      </c>
      <c r="S753" s="30">
        <v>1519291.21</v>
      </c>
      <c r="T753" s="30">
        <v>0</v>
      </c>
      <c r="U753" s="30">
        <f t="shared" si="131"/>
        <v>4031.944166772272</v>
      </c>
      <c r="V753" s="30">
        <f t="shared" si="132"/>
        <v>4031.944166772272</v>
      </c>
      <c r="W753" s="85">
        <v>2018</v>
      </c>
    </row>
    <row r="754" spans="1:23" ht="18.75" customHeight="1">
      <c r="A754" s="24">
        <f t="shared" si="133"/>
        <v>354</v>
      </c>
      <c r="B754" s="24">
        <v>9</v>
      </c>
      <c r="C754" s="25" t="s">
        <v>102</v>
      </c>
      <c r="D754" s="25" t="s">
        <v>180</v>
      </c>
      <c r="E754" s="24">
        <v>1984</v>
      </c>
      <c r="F754" s="24">
        <v>1984</v>
      </c>
      <c r="G754" s="26" t="s">
        <v>103</v>
      </c>
      <c r="H754" s="27">
        <v>2</v>
      </c>
      <c r="I754" s="28">
        <v>2</v>
      </c>
      <c r="J754" s="29">
        <v>989.6</v>
      </c>
      <c r="K754" s="29">
        <v>797.4</v>
      </c>
      <c r="L754" s="29">
        <v>0</v>
      </c>
      <c r="M754" s="28">
        <v>77</v>
      </c>
      <c r="N754" s="30">
        <f>'Приложение №2'!E754</f>
        <v>7106883.318</v>
      </c>
      <c r="O754" s="30">
        <v>0</v>
      </c>
      <c r="P754" s="30">
        <f t="shared" si="130"/>
        <v>7084659.078</v>
      </c>
      <c r="Q754" s="30">
        <v>0</v>
      </c>
      <c r="R754" s="30">
        <v>22224.24</v>
      </c>
      <c r="S754" s="30">
        <v>0</v>
      </c>
      <c r="T754" s="30">
        <v>0</v>
      </c>
      <c r="U754" s="30">
        <f t="shared" si="131"/>
        <v>8912.57</v>
      </c>
      <c r="V754" s="30">
        <f t="shared" si="132"/>
        <v>8912.57</v>
      </c>
      <c r="W754" s="85">
        <v>2018</v>
      </c>
    </row>
    <row r="755" spans="1:23" ht="18.75" customHeight="1">
      <c r="A755" s="24">
        <f t="shared" si="133"/>
        <v>355</v>
      </c>
      <c r="B755" s="24">
        <v>10</v>
      </c>
      <c r="C755" s="25" t="s">
        <v>102</v>
      </c>
      <c r="D755" s="25" t="s">
        <v>181</v>
      </c>
      <c r="E755" s="24">
        <v>1985</v>
      </c>
      <c r="F755" s="24">
        <v>1985</v>
      </c>
      <c r="G755" s="26" t="s">
        <v>103</v>
      </c>
      <c r="H755" s="27">
        <v>2</v>
      </c>
      <c r="I755" s="28">
        <v>2</v>
      </c>
      <c r="J755" s="29">
        <v>1084.5</v>
      </c>
      <c r="K755" s="29">
        <v>887.5</v>
      </c>
      <c r="L755" s="29">
        <v>0</v>
      </c>
      <c r="M755" s="28">
        <v>86</v>
      </c>
      <c r="N755" s="30">
        <f>'Приложение №2'!E755</f>
        <v>7909905.875</v>
      </c>
      <c r="O755" s="30">
        <v>0</v>
      </c>
      <c r="P755" s="30">
        <f t="shared" si="130"/>
        <v>7884728.915</v>
      </c>
      <c r="Q755" s="30">
        <v>0</v>
      </c>
      <c r="R755" s="30">
        <v>25176.96</v>
      </c>
      <c r="S755" s="30">
        <v>0</v>
      </c>
      <c r="T755" s="30">
        <v>0</v>
      </c>
      <c r="U755" s="30">
        <f t="shared" si="131"/>
        <v>8912.57</v>
      </c>
      <c r="V755" s="30">
        <f t="shared" si="132"/>
        <v>8912.57</v>
      </c>
      <c r="W755" s="85">
        <v>2018</v>
      </c>
    </row>
    <row r="756" spans="1:23" ht="18.75" customHeight="1">
      <c r="A756" s="24">
        <f t="shared" si="133"/>
        <v>356</v>
      </c>
      <c r="B756" s="24">
        <v>11</v>
      </c>
      <c r="C756" s="25" t="s">
        <v>182</v>
      </c>
      <c r="D756" s="25" t="s">
        <v>284</v>
      </c>
      <c r="E756" s="24">
        <v>1987</v>
      </c>
      <c r="F756" s="24">
        <v>1987</v>
      </c>
      <c r="G756" s="26" t="s">
        <v>48</v>
      </c>
      <c r="H756" s="27">
        <v>2</v>
      </c>
      <c r="I756" s="28">
        <v>2</v>
      </c>
      <c r="J756" s="29">
        <v>910.2</v>
      </c>
      <c r="K756" s="29">
        <v>782.4</v>
      </c>
      <c r="L756" s="29">
        <v>0</v>
      </c>
      <c r="M756" s="28">
        <v>32</v>
      </c>
      <c r="N756" s="30">
        <f>'Приложение №2'!E756</f>
        <v>1827287.3760000002</v>
      </c>
      <c r="O756" s="30">
        <v>0</v>
      </c>
      <c r="P756" s="30">
        <f t="shared" si="130"/>
        <v>793557.0260000001</v>
      </c>
      <c r="Q756" s="30">
        <v>0</v>
      </c>
      <c r="R756" s="30">
        <v>53980.32</v>
      </c>
      <c r="S756" s="30">
        <v>979750.03</v>
      </c>
      <c r="T756" s="30">
        <v>0</v>
      </c>
      <c r="U756" s="30">
        <f t="shared" si="131"/>
        <v>2335.4900000000002</v>
      </c>
      <c r="V756" s="30">
        <f t="shared" si="132"/>
        <v>2335.4900000000002</v>
      </c>
      <c r="W756" s="85">
        <v>2018</v>
      </c>
    </row>
    <row r="757" spans="1:23" ht="18.75" customHeight="1">
      <c r="A757" s="24">
        <f t="shared" si="133"/>
        <v>357</v>
      </c>
      <c r="B757" s="24">
        <v>12</v>
      </c>
      <c r="C757" s="25" t="s">
        <v>182</v>
      </c>
      <c r="D757" s="25" t="s">
        <v>285</v>
      </c>
      <c r="E757" s="24">
        <v>1979</v>
      </c>
      <c r="F757" s="24">
        <v>1979</v>
      </c>
      <c r="G757" s="26" t="s">
        <v>48</v>
      </c>
      <c r="H757" s="27">
        <v>5</v>
      </c>
      <c r="I757" s="28">
        <v>2</v>
      </c>
      <c r="J757" s="29">
        <v>1745.5</v>
      </c>
      <c r="K757" s="29">
        <v>1575.9</v>
      </c>
      <c r="L757" s="29">
        <v>0</v>
      </c>
      <c r="M757" s="28">
        <v>61</v>
      </c>
      <c r="N757" s="30">
        <f>'Приложение №2'!E757</f>
        <v>417602.556</v>
      </c>
      <c r="O757" s="30">
        <v>0</v>
      </c>
      <c r="P757" s="30">
        <f t="shared" si="130"/>
        <v>377889.876</v>
      </c>
      <c r="Q757" s="30">
        <v>0</v>
      </c>
      <c r="R757" s="30">
        <v>39712.68</v>
      </c>
      <c r="S757" s="30">
        <v>0</v>
      </c>
      <c r="T757" s="30">
        <v>0</v>
      </c>
      <c r="U757" s="30">
        <f t="shared" si="131"/>
        <v>264.993055396916</v>
      </c>
      <c r="V757" s="30">
        <f t="shared" si="132"/>
        <v>264.993055396916</v>
      </c>
      <c r="W757" s="85">
        <v>2018</v>
      </c>
    </row>
    <row r="758" spans="1:23" ht="18.75" customHeight="1">
      <c r="A758" s="24">
        <f t="shared" si="133"/>
        <v>358</v>
      </c>
      <c r="B758" s="24">
        <v>13</v>
      </c>
      <c r="C758" s="25" t="s">
        <v>182</v>
      </c>
      <c r="D758" s="25" t="s">
        <v>286</v>
      </c>
      <c r="E758" s="24">
        <v>1982</v>
      </c>
      <c r="F758" s="24">
        <v>1982</v>
      </c>
      <c r="G758" s="26" t="s">
        <v>48</v>
      </c>
      <c r="H758" s="27">
        <v>5</v>
      </c>
      <c r="I758" s="28">
        <v>2</v>
      </c>
      <c r="J758" s="29">
        <v>1767.9</v>
      </c>
      <c r="K758" s="29">
        <v>1602.4</v>
      </c>
      <c r="L758" s="29">
        <v>0</v>
      </c>
      <c r="M758" s="28">
        <v>65</v>
      </c>
      <c r="N758" s="30">
        <f>'Приложение №2'!E758</f>
        <v>2321332.784</v>
      </c>
      <c r="O758" s="30">
        <v>0</v>
      </c>
      <c r="P758" s="30">
        <f t="shared" si="130"/>
        <v>283867.62399999984</v>
      </c>
      <c r="Q758" s="30">
        <v>0</v>
      </c>
      <c r="R758" s="30">
        <v>114585.16</v>
      </c>
      <c r="S758" s="30">
        <v>1922880</v>
      </c>
      <c r="T758" s="30">
        <v>0</v>
      </c>
      <c r="U758" s="30">
        <f t="shared" si="131"/>
        <v>1448.6599999999999</v>
      </c>
      <c r="V758" s="30">
        <f t="shared" si="132"/>
        <v>1448.6599999999999</v>
      </c>
      <c r="W758" s="85">
        <v>2018</v>
      </c>
    </row>
    <row r="759" spans="1:23" ht="18.75" customHeight="1">
      <c r="A759" s="24">
        <f t="shared" si="133"/>
        <v>359</v>
      </c>
      <c r="B759" s="24">
        <v>14</v>
      </c>
      <c r="C759" s="25" t="s">
        <v>182</v>
      </c>
      <c r="D759" s="25" t="s">
        <v>287</v>
      </c>
      <c r="E759" s="24">
        <v>1992</v>
      </c>
      <c r="F759" s="24">
        <v>1992</v>
      </c>
      <c r="G759" s="26" t="s">
        <v>48</v>
      </c>
      <c r="H759" s="27">
        <v>5</v>
      </c>
      <c r="I759" s="28">
        <v>2</v>
      </c>
      <c r="J759" s="29">
        <v>1787.3</v>
      </c>
      <c r="K759" s="29">
        <v>1277.1</v>
      </c>
      <c r="L759" s="29">
        <v>304.2</v>
      </c>
      <c r="M759" s="28">
        <v>44</v>
      </c>
      <c r="N759" s="30">
        <f>'Приложение №2'!E759</f>
        <v>2804437.866</v>
      </c>
      <c r="O759" s="30">
        <v>0</v>
      </c>
      <c r="P759" s="30">
        <f t="shared" si="130"/>
        <v>797989.1159999999</v>
      </c>
      <c r="Q759" s="30">
        <v>0</v>
      </c>
      <c r="R759" s="30">
        <v>108888.75</v>
      </c>
      <c r="S759" s="30">
        <v>1897560</v>
      </c>
      <c r="T759" s="30">
        <v>0</v>
      </c>
      <c r="U759" s="30">
        <f t="shared" si="131"/>
        <v>1773.5014646177196</v>
      </c>
      <c r="V759" s="30">
        <f t="shared" si="132"/>
        <v>1773.5014646177196</v>
      </c>
      <c r="W759" s="85">
        <v>2018</v>
      </c>
    </row>
    <row r="760" spans="1:23" ht="18.75" customHeight="1">
      <c r="A760" s="24">
        <f t="shared" si="133"/>
        <v>360</v>
      </c>
      <c r="B760" s="24">
        <v>15</v>
      </c>
      <c r="C760" s="25" t="s">
        <v>182</v>
      </c>
      <c r="D760" s="25" t="s">
        <v>503</v>
      </c>
      <c r="E760" s="24">
        <v>1974</v>
      </c>
      <c r="F760" s="24">
        <v>1974</v>
      </c>
      <c r="G760" s="26" t="s">
        <v>48</v>
      </c>
      <c r="H760" s="27">
        <v>2</v>
      </c>
      <c r="I760" s="28">
        <v>3</v>
      </c>
      <c r="J760" s="29">
        <v>1039.5</v>
      </c>
      <c r="K760" s="29">
        <v>915.4</v>
      </c>
      <c r="L760" s="29">
        <v>0</v>
      </c>
      <c r="M760" s="28">
        <v>39</v>
      </c>
      <c r="N760" s="30">
        <f>'Приложение №2'!E760</f>
        <v>2121219.8039999995</v>
      </c>
      <c r="O760" s="30">
        <v>0</v>
      </c>
      <c r="P760" s="30">
        <f t="shared" si="130"/>
        <v>2098151.7239999995</v>
      </c>
      <c r="Q760" s="30">
        <v>0</v>
      </c>
      <c r="R760" s="30">
        <v>23068.08</v>
      </c>
      <c r="S760" s="30">
        <v>0</v>
      </c>
      <c r="T760" s="30">
        <v>0</v>
      </c>
      <c r="U760" s="30">
        <f t="shared" si="131"/>
        <v>2317.2599999999998</v>
      </c>
      <c r="V760" s="30">
        <f t="shared" si="132"/>
        <v>2317.2599999999998</v>
      </c>
      <c r="W760" s="85">
        <v>2018</v>
      </c>
    </row>
    <row r="761" spans="1:23" ht="18.75" customHeight="1">
      <c r="A761" s="24">
        <f t="shared" si="133"/>
        <v>361</v>
      </c>
      <c r="B761" s="24">
        <v>16</v>
      </c>
      <c r="C761" s="25" t="s">
        <v>182</v>
      </c>
      <c r="D761" s="25" t="s">
        <v>504</v>
      </c>
      <c r="E761" s="24">
        <v>1979</v>
      </c>
      <c r="F761" s="24">
        <v>1979</v>
      </c>
      <c r="G761" s="26" t="s">
        <v>48</v>
      </c>
      <c r="H761" s="27">
        <v>5</v>
      </c>
      <c r="I761" s="28">
        <v>3</v>
      </c>
      <c r="J761" s="29">
        <v>3608.2</v>
      </c>
      <c r="K761" s="29">
        <v>1851.1</v>
      </c>
      <c r="L761" s="29">
        <v>996.9</v>
      </c>
      <c r="M761" s="28">
        <v>123</v>
      </c>
      <c r="N761" s="30">
        <f>'Приложение №2'!E761</f>
        <v>835745.6</v>
      </c>
      <c r="O761" s="30">
        <v>0</v>
      </c>
      <c r="P761" s="30">
        <f t="shared" si="130"/>
        <v>744736.5599999999</v>
      </c>
      <c r="Q761" s="30">
        <v>0</v>
      </c>
      <c r="R761" s="30">
        <v>91009.04</v>
      </c>
      <c r="S761" s="30">
        <v>0</v>
      </c>
      <c r="T761" s="30">
        <v>0</v>
      </c>
      <c r="U761" s="30">
        <f t="shared" si="131"/>
        <v>293.45</v>
      </c>
      <c r="V761" s="30">
        <f t="shared" si="132"/>
        <v>293.45</v>
      </c>
      <c r="W761" s="85">
        <v>2018</v>
      </c>
    </row>
    <row r="762" spans="1:23" ht="18.75" customHeight="1">
      <c r="A762" s="24">
        <f t="shared" si="133"/>
        <v>362</v>
      </c>
      <c r="B762" s="24">
        <v>17</v>
      </c>
      <c r="C762" s="25" t="s">
        <v>182</v>
      </c>
      <c r="D762" s="25" t="s">
        <v>288</v>
      </c>
      <c r="E762" s="24">
        <v>1974</v>
      </c>
      <c r="F762" s="24">
        <v>1974</v>
      </c>
      <c r="G762" s="26" t="s">
        <v>48</v>
      </c>
      <c r="H762" s="27">
        <v>5</v>
      </c>
      <c r="I762" s="28">
        <v>4</v>
      </c>
      <c r="J762" s="29">
        <v>3194.1</v>
      </c>
      <c r="K762" s="29">
        <v>1853.8</v>
      </c>
      <c r="L762" s="29">
        <v>1225.3</v>
      </c>
      <c r="M762" s="28">
        <v>88</v>
      </c>
      <c r="N762" s="30">
        <f>'Приложение №2'!E762</f>
        <v>4460569.006</v>
      </c>
      <c r="O762" s="30">
        <v>0</v>
      </c>
      <c r="P762" s="30">
        <f t="shared" si="130"/>
        <v>1304768.6260000002</v>
      </c>
      <c r="Q762" s="30">
        <v>0</v>
      </c>
      <c r="R762" s="30">
        <v>435707.42</v>
      </c>
      <c r="S762" s="30">
        <v>2720092.96</v>
      </c>
      <c r="T762" s="30">
        <v>0</v>
      </c>
      <c r="U762" s="30">
        <f t="shared" si="131"/>
        <v>1448.66</v>
      </c>
      <c r="V762" s="30">
        <f t="shared" si="132"/>
        <v>1448.66</v>
      </c>
      <c r="W762" s="85">
        <v>2018</v>
      </c>
    </row>
    <row r="763" spans="1:23" ht="18.75" customHeight="1">
      <c r="A763" s="24">
        <f t="shared" si="133"/>
        <v>363</v>
      </c>
      <c r="B763" s="24">
        <v>18</v>
      </c>
      <c r="C763" s="25" t="s">
        <v>182</v>
      </c>
      <c r="D763" s="25" t="s">
        <v>289</v>
      </c>
      <c r="E763" s="24">
        <v>1981</v>
      </c>
      <c r="F763" s="24">
        <v>1981</v>
      </c>
      <c r="G763" s="26" t="s">
        <v>48</v>
      </c>
      <c r="H763" s="27">
        <v>4</v>
      </c>
      <c r="I763" s="28">
        <v>6</v>
      </c>
      <c r="J763" s="29">
        <v>5677</v>
      </c>
      <c r="K763" s="29">
        <v>4916.9</v>
      </c>
      <c r="L763" s="29">
        <v>0</v>
      </c>
      <c r="M763" s="28">
        <v>222</v>
      </c>
      <c r="N763" s="30">
        <f>'Приложение №2'!E763</f>
        <v>5905176.028</v>
      </c>
      <c r="O763" s="30">
        <v>0</v>
      </c>
      <c r="P763" s="30">
        <f t="shared" si="130"/>
        <v>865796.0480000004</v>
      </c>
      <c r="Q763" s="30">
        <v>0</v>
      </c>
      <c r="R763" s="30">
        <v>339223.81</v>
      </c>
      <c r="S763" s="30">
        <v>4700156.17</v>
      </c>
      <c r="T763" s="30">
        <v>0</v>
      </c>
      <c r="U763" s="30">
        <f t="shared" si="131"/>
        <v>1200.995755048913</v>
      </c>
      <c r="V763" s="30">
        <f t="shared" si="132"/>
        <v>1200.995755048913</v>
      </c>
      <c r="W763" s="85">
        <v>2018</v>
      </c>
    </row>
    <row r="764" spans="1:23" ht="18.75" customHeight="1">
      <c r="A764" s="24">
        <f t="shared" si="133"/>
        <v>364</v>
      </c>
      <c r="B764" s="24">
        <v>19</v>
      </c>
      <c r="C764" s="25" t="s">
        <v>182</v>
      </c>
      <c r="D764" s="25" t="s">
        <v>188</v>
      </c>
      <c r="E764" s="24">
        <v>1977</v>
      </c>
      <c r="F764" s="24">
        <v>1977</v>
      </c>
      <c r="G764" s="26" t="s">
        <v>48</v>
      </c>
      <c r="H764" s="27">
        <v>8</v>
      </c>
      <c r="I764" s="28">
        <v>8</v>
      </c>
      <c r="J764" s="29">
        <v>8123.2</v>
      </c>
      <c r="K764" s="29">
        <v>6977.8</v>
      </c>
      <c r="L764" s="29">
        <v>0</v>
      </c>
      <c r="M764" s="28">
        <v>270</v>
      </c>
      <c r="N764" s="30">
        <f>'Приложение №2'!E764</f>
        <v>570528.7080000001</v>
      </c>
      <c r="O764" s="30">
        <v>0</v>
      </c>
      <c r="P764" s="30">
        <f t="shared" si="130"/>
        <v>0</v>
      </c>
      <c r="Q764" s="30">
        <v>0</v>
      </c>
      <c r="R764" s="30">
        <v>175901.04</v>
      </c>
      <c r="S764" s="30">
        <f>N764-R764</f>
        <v>394627.66800000006</v>
      </c>
      <c r="T764" s="30">
        <v>0</v>
      </c>
      <c r="U764" s="30">
        <f t="shared" si="131"/>
        <v>81.7634079509301</v>
      </c>
      <c r="V764" s="30">
        <f t="shared" si="132"/>
        <v>81.7634079509301</v>
      </c>
      <c r="W764" s="85">
        <v>2018</v>
      </c>
    </row>
    <row r="765" spans="1:23" ht="18.75" customHeight="1">
      <c r="A765" s="24">
        <f t="shared" si="133"/>
        <v>365</v>
      </c>
      <c r="B765" s="24">
        <v>20</v>
      </c>
      <c r="C765" s="25" t="s">
        <v>182</v>
      </c>
      <c r="D765" s="25" t="s">
        <v>290</v>
      </c>
      <c r="E765" s="24">
        <v>1975</v>
      </c>
      <c r="F765" s="24">
        <v>1985</v>
      </c>
      <c r="G765" s="26" t="s">
        <v>48</v>
      </c>
      <c r="H765" s="27">
        <v>4</v>
      </c>
      <c r="I765" s="28">
        <v>1</v>
      </c>
      <c r="J765" s="29">
        <v>2576.4</v>
      </c>
      <c r="K765" s="29">
        <v>1877.9</v>
      </c>
      <c r="L765" s="29">
        <v>170.3</v>
      </c>
      <c r="M765" s="28">
        <v>92</v>
      </c>
      <c r="N765" s="30">
        <f>'Приложение №2'!E765</f>
        <v>3576941.7440000004</v>
      </c>
      <c r="O765" s="30">
        <v>0</v>
      </c>
      <c r="P765" s="30">
        <f t="shared" si="130"/>
        <v>1153020.7340000002</v>
      </c>
      <c r="Q765" s="30">
        <v>0</v>
      </c>
      <c r="R765" s="30">
        <v>115424.81</v>
      </c>
      <c r="S765" s="30">
        <v>2308496.2</v>
      </c>
      <c r="T765" s="30">
        <v>0</v>
      </c>
      <c r="U765" s="30">
        <f t="shared" si="131"/>
        <v>1746.3830407186797</v>
      </c>
      <c r="V765" s="30">
        <f t="shared" si="132"/>
        <v>1746.3830407186797</v>
      </c>
      <c r="W765" s="85">
        <v>2018</v>
      </c>
    </row>
    <row r="766" spans="1:23" ht="18.75" customHeight="1">
      <c r="A766" s="24">
        <f t="shared" si="133"/>
        <v>366</v>
      </c>
      <c r="B766" s="24">
        <v>21</v>
      </c>
      <c r="C766" s="25" t="s">
        <v>182</v>
      </c>
      <c r="D766" s="25" t="s">
        <v>291</v>
      </c>
      <c r="E766" s="24">
        <v>1975</v>
      </c>
      <c r="F766" s="24">
        <v>1975</v>
      </c>
      <c r="G766" s="26" t="s">
        <v>48</v>
      </c>
      <c r="H766" s="27">
        <v>4</v>
      </c>
      <c r="I766" s="28">
        <v>4</v>
      </c>
      <c r="J766" s="29">
        <v>2944.2</v>
      </c>
      <c r="K766" s="29">
        <v>2714.6</v>
      </c>
      <c r="L766" s="29">
        <v>0</v>
      </c>
      <c r="M766" s="28">
        <v>134</v>
      </c>
      <c r="N766" s="30">
        <f>'Приложение №2'!E766</f>
        <v>4417344.075999999</v>
      </c>
      <c r="O766" s="30">
        <v>0</v>
      </c>
      <c r="P766" s="30">
        <f t="shared" si="130"/>
        <v>1200108.736</v>
      </c>
      <c r="Q766" s="30">
        <v>0</v>
      </c>
      <c r="R766" s="30">
        <v>176394.27</v>
      </c>
      <c r="S766" s="30">
        <v>3040841.07</v>
      </c>
      <c r="T766" s="30">
        <v>0</v>
      </c>
      <c r="U766" s="30">
        <f t="shared" si="131"/>
        <v>1627.254135415899</v>
      </c>
      <c r="V766" s="30">
        <f t="shared" si="132"/>
        <v>1627.254135415899</v>
      </c>
      <c r="W766" s="85">
        <v>2018</v>
      </c>
    </row>
    <row r="767" spans="1:23" ht="18.75" customHeight="1">
      <c r="A767" s="24">
        <f t="shared" si="133"/>
        <v>367</v>
      </c>
      <c r="B767" s="24">
        <v>22</v>
      </c>
      <c r="C767" s="25" t="s">
        <v>182</v>
      </c>
      <c r="D767" s="25" t="s">
        <v>292</v>
      </c>
      <c r="E767" s="24">
        <v>1977</v>
      </c>
      <c r="F767" s="24">
        <v>1977</v>
      </c>
      <c r="G767" s="26" t="s">
        <v>48</v>
      </c>
      <c r="H767" s="27">
        <v>4</v>
      </c>
      <c r="I767" s="28">
        <v>4</v>
      </c>
      <c r="J767" s="29">
        <v>2699.1</v>
      </c>
      <c r="K767" s="29">
        <v>2437.5</v>
      </c>
      <c r="L767" s="29">
        <v>0</v>
      </c>
      <c r="M767" s="28">
        <v>121</v>
      </c>
      <c r="N767" s="30">
        <f>'Приложение №2'!E767</f>
        <v>4127351.55</v>
      </c>
      <c r="O767" s="30">
        <v>0</v>
      </c>
      <c r="P767" s="30">
        <f t="shared" si="130"/>
        <v>1028513.23</v>
      </c>
      <c r="Q767" s="30">
        <v>0</v>
      </c>
      <c r="R767" s="30">
        <v>173838.32</v>
      </c>
      <c r="S767" s="30">
        <v>2925000</v>
      </c>
      <c r="T767" s="30">
        <v>0</v>
      </c>
      <c r="U767" s="30">
        <f t="shared" si="131"/>
        <v>1693.2724307692306</v>
      </c>
      <c r="V767" s="30">
        <f t="shared" si="132"/>
        <v>1693.2724307692306</v>
      </c>
      <c r="W767" s="85">
        <v>2018</v>
      </c>
    </row>
    <row r="768" spans="1:23" ht="18.75" customHeight="1">
      <c r="A768" s="24">
        <f t="shared" si="133"/>
        <v>368</v>
      </c>
      <c r="B768" s="24">
        <v>23</v>
      </c>
      <c r="C768" s="25" t="s">
        <v>182</v>
      </c>
      <c r="D768" s="25" t="s">
        <v>183</v>
      </c>
      <c r="E768" s="24">
        <v>1979</v>
      </c>
      <c r="F768" s="24">
        <v>1979</v>
      </c>
      <c r="G768" s="26" t="s">
        <v>59</v>
      </c>
      <c r="H768" s="27">
        <v>4</v>
      </c>
      <c r="I768" s="28">
        <v>4</v>
      </c>
      <c r="J768" s="29">
        <v>4071.8</v>
      </c>
      <c r="K768" s="29">
        <v>3495</v>
      </c>
      <c r="L768" s="29">
        <v>0</v>
      </c>
      <c r="M768" s="28">
        <v>160</v>
      </c>
      <c r="N768" s="30">
        <f>'Приложение №2'!E768</f>
        <v>966122.85</v>
      </c>
      <c r="O768" s="30">
        <v>0</v>
      </c>
      <c r="P768" s="30">
        <f t="shared" si="130"/>
        <v>878220.21</v>
      </c>
      <c r="Q768" s="30">
        <v>0</v>
      </c>
      <c r="R768" s="30">
        <v>87902.64</v>
      </c>
      <c r="S768" s="30">
        <v>0</v>
      </c>
      <c r="T768" s="30">
        <v>0</v>
      </c>
      <c r="U768" s="30">
        <f t="shared" si="131"/>
        <v>276.43</v>
      </c>
      <c r="V768" s="30">
        <f t="shared" si="132"/>
        <v>276.43</v>
      </c>
      <c r="W768" s="85">
        <v>2018</v>
      </c>
    </row>
    <row r="769" spans="1:23" ht="18.75" customHeight="1">
      <c r="A769" s="24">
        <f t="shared" si="133"/>
        <v>369</v>
      </c>
      <c r="B769" s="24">
        <v>24</v>
      </c>
      <c r="C769" s="25" t="s">
        <v>182</v>
      </c>
      <c r="D769" s="25" t="s">
        <v>293</v>
      </c>
      <c r="E769" s="24">
        <v>1977</v>
      </c>
      <c r="F769" s="24">
        <v>1977</v>
      </c>
      <c r="G769" s="26" t="s">
        <v>48</v>
      </c>
      <c r="H769" s="27">
        <v>5</v>
      </c>
      <c r="I769" s="28">
        <v>2</v>
      </c>
      <c r="J769" s="29">
        <v>1732.6</v>
      </c>
      <c r="K769" s="29">
        <v>1559.6</v>
      </c>
      <c r="L769" s="29">
        <v>0</v>
      </c>
      <c r="M769" s="28">
        <v>59</v>
      </c>
      <c r="N769" s="30">
        <f>'Приложение №2'!E769</f>
        <v>2761193.82</v>
      </c>
      <c r="O769" s="30">
        <v>0</v>
      </c>
      <c r="P769" s="30">
        <f t="shared" si="130"/>
        <v>912818.28</v>
      </c>
      <c r="Q769" s="30">
        <v>0</v>
      </c>
      <c r="R769" s="30">
        <v>91965.01</v>
      </c>
      <c r="S769" s="30">
        <v>1756410.53</v>
      </c>
      <c r="T769" s="30">
        <v>0</v>
      </c>
      <c r="U769" s="30">
        <f t="shared" si="131"/>
        <v>1770.45</v>
      </c>
      <c r="V769" s="30">
        <f t="shared" si="132"/>
        <v>1770.45</v>
      </c>
      <c r="W769" s="85">
        <v>2018</v>
      </c>
    </row>
    <row r="770" spans="1:23" ht="18.75" customHeight="1">
      <c r="A770" s="24">
        <f t="shared" si="133"/>
        <v>370</v>
      </c>
      <c r="B770" s="24">
        <v>25</v>
      </c>
      <c r="C770" s="25" t="s">
        <v>182</v>
      </c>
      <c r="D770" s="25" t="s">
        <v>505</v>
      </c>
      <c r="E770" s="24">
        <v>1973</v>
      </c>
      <c r="F770" s="24">
        <v>1973</v>
      </c>
      <c r="G770" s="26" t="s">
        <v>48</v>
      </c>
      <c r="H770" s="27">
        <v>5</v>
      </c>
      <c r="I770" s="28">
        <v>4</v>
      </c>
      <c r="J770" s="29">
        <v>3449.3</v>
      </c>
      <c r="K770" s="29">
        <v>2945.9</v>
      </c>
      <c r="L770" s="29">
        <v>171.7</v>
      </c>
      <c r="M770" s="28">
        <v>147</v>
      </c>
      <c r="N770" s="30">
        <f>'Приложение №2'!E770</f>
        <v>914859.72</v>
      </c>
      <c r="O770" s="30">
        <v>0</v>
      </c>
      <c r="P770" s="30">
        <f t="shared" si="130"/>
        <v>830531.38</v>
      </c>
      <c r="Q770" s="30">
        <v>0</v>
      </c>
      <c r="R770" s="30">
        <v>84328.34</v>
      </c>
      <c r="S770" s="30">
        <v>0</v>
      </c>
      <c r="T770" s="30">
        <v>0</v>
      </c>
      <c r="U770" s="30">
        <f t="shared" si="131"/>
        <v>293.45</v>
      </c>
      <c r="V770" s="30">
        <f t="shared" si="132"/>
        <v>293.45</v>
      </c>
      <c r="W770" s="85">
        <v>2018</v>
      </c>
    </row>
    <row r="771" spans="1:23" ht="18.75" customHeight="1">
      <c r="A771" s="24">
        <f t="shared" si="133"/>
        <v>371</v>
      </c>
      <c r="B771" s="24">
        <v>26</v>
      </c>
      <c r="C771" s="25" t="s">
        <v>182</v>
      </c>
      <c r="D771" s="25" t="s">
        <v>506</v>
      </c>
      <c r="E771" s="24">
        <v>1970</v>
      </c>
      <c r="F771" s="24">
        <v>1970</v>
      </c>
      <c r="G771" s="26" t="s">
        <v>48</v>
      </c>
      <c r="H771" s="27">
        <v>5</v>
      </c>
      <c r="I771" s="28">
        <v>4</v>
      </c>
      <c r="J771" s="29">
        <v>3258</v>
      </c>
      <c r="K771" s="29">
        <v>3019.8</v>
      </c>
      <c r="L771" s="29">
        <v>0</v>
      </c>
      <c r="M771" s="28">
        <v>132</v>
      </c>
      <c r="N771" s="30">
        <f>'Приложение №2'!E771</f>
        <v>1327504.08</v>
      </c>
      <c r="O771" s="30">
        <v>0</v>
      </c>
      <c r="P771" s="30">
        <f t="shared" si="130"/>
        <v>1251692.4000000001</v>
      </c>
      <c r="Q771" s="30">
        <v>0</v>
      </c>
      <c r="R771" s="30">
        <v>75811.68</v>
      </c>
      <c r="S771" s="30">
        <v>0</v>
      </c>
      <c r="T771" s="30">
        <v>0</v>
      </c>
      <c r="U771" s="30">
        <f t="shared" si="131"/>
        <v>439.6</v>
      </c>
      <c r="V771" s="30">
        <f t="shared" si="132"/>
        <v>439.6</v>
      </c>
      <c r="W771" s="85">
        <v>2018</v>
      </c>
    </row>
    <row r="772" spans="1:23" ht="18.75" customHeight="1">
      <c r="A772" s="24">
        <f t="shared" si="133"/>
        <v>372</v>
      </c>
      <c r="B772" s="24">
        <v>27</v>
      </c>
      <c r="C772" s="25" t="s">
        <v>294</v>
      </c>
      <c r="D772" s="25" t="s">
        <v>295</v>
      </c>
      <c r="E772" s="24">
        <v>1986</v>
      </c>
      <c r="F772" s="24">
        <v>1986</v>
      </c>
      <c r="G772" s="26" t="s">
        <v>48</v>
      </c>
      <c r="H772" s="27">
        <v>2</v>
      </c>
      <c r="I772" s="28">
        <v>2</v>
      </c>
      <c r="J772" s="29">
        <v>948.7</v>
      </c>
      <c r="K772" s="29">
        <v>868.6</v>
      </c>
      <c r="L772" s="29">
        <v>80.1</v>
      </c>
      <c r="M772" s="28">
        <v>31</v>
      </c>
      <c r="N772" s="30">
        <f>'Приложение №2'!E772</f>
        <v>3660231.2860000003</v>
      </c>
      <c r="O772" s="30">
        <v>0</v>
      </c>
      <c r="P772" s="30">
        <f t="shared" si="130"/>
        <v>2463132.376</v>
      </c>
      <c r="Q772" s="30">
        <v>0</v>
      </c>
      <c r="R772" s="30">
        <v>57004.71</v>
      </c>
      <c r="S772" s="30">
        <v>1140094.2</v>
      </c>
      <c r="T772" s="30">
        <v>0</v>
      </c>
      <c r="U772" s="30">
        <f t="shared" si="131"/>
        <v>3858.1546178981766</v>
      </c>
      <c r="V772" s="30">
        <f t="shared" si="132"/>
        <v>3858.1546178981766</v>
      </c>
      <c r="W772" s="85">
        <v>2018</v>
      </c>
    </row>
    <row r="773" spans="1:23" ht="18.75" customHeight="1">
      <c r="A773" s="24">
        <f t="shared" si="133"/>
        <v>373</v>
      </c>
      <c r="B773" s="24">
        <v>28</v>
      </c>
      <c r="C773" s="25" t="s">
        <v>294</v>
      </c>
      <c r="D773" s="25" t="s">
        <v>507</v>
      </c>
      <c r="E773" s="24">
        <v>1988</v>
      </c>
      <c r="F773" s="24">
        <v>1993</v>
      </c>
      <c r="G773" s="26" t="s">
        <v>103</v>
      </c>
      <c r="H773" s="27">
        <v>2</v>
      </c>
      <c r="I773" s="28">
        <v>1</v>
      </c>
      <c r="J773" s="29">
        <v>516.4</v>
      </c>
      <c r="K773" s="29">
        <v>491.6</v>
      </c>
      <c r="L773" s="29">
        <v>24.8</v>
      </c>
      <c r="M773" s="28">
        <v>30</v>
      </c>
      <c r="N773" s="30">
        <f>'Приложение №2'!E773</f>
        <v>2641468.624</v>
      </c>
      <c r="O773" s="30">
        <v>0</v>
      </c>
      <c r="P773" s="30">
        <f t="shared" si="130"/>
        <v>2223731.744</v>
      </c>
      <c r="Q773" s="30">
        <v>0</v>
      </c>
      <c r="R773" s="30">
        <v>37976.08</v>
      </c>
      <c r="S773" s="30">
        <v>379760.8</v>
      </c>
      <c r="T773" s="30">
        <v>0</v>
      </c>
      <c r="U773" s="30">
        <f t="shared" si="131"/>
        <v>5115.16</v>
      </c>
      <c r="V773" s="30">
        <f t="shared" si="132"/>
        <v>5115.16</v>
      </c>
      <c r="W773" s="85">
        <v>2018</v>
      </c>
    </row>
    <row r="774" spans="1:23" ht="18.75" customHeight="1">
      <c r="A774" s="24">
        <f t="shared" si="133"/>
        <v>374</v>
      </c>
      <c r="B774" s="24">
        <v>29</v>
      </c>
      <c r="C774" s="25" t="s">
        <v>294</v>
      </c>
      <c r="D774" s="25" t="s">
        <v>508</v>
      </c>
      <c r="E774" s="24">
        <v>1985</v>
      </c>
      <c r="F774" s="24">
        <v>1988</v>
      </c>
      <c r="G774" s="26" t="s">
        <v>103</v>
      </c>
      <c r="H774" s="27">
        <v>2</v>
      </c>
      <c r="I774" s="28">
        <v>1</v>
      </c>
      <c r="J774" s="29">
        <v>516.4</v>
      </c>
      <c r="K774" s="29">
        <v>491.6</v>
      </c>
      <c r="L774" s="29">
        <v>24.8</v>
      </c>
      <c r="M774" s="28">
        <v>23</v>
      </c>
      <c r="N774" s="30">
        <f>'Приложение №2'!E774</f>
        <v>4766645.692</v>
      </c>
      <c r="O774" s="30">
        <v>0</v>
      </c>
      <c r="P774" s="30">
        <f t="shared" si="130"/>
        <v>4427887.7020000005</v>
      </c>
      <c r="Q774" s="30">
        <v>0</v>
      </c>
      <c r="R774" s="30">
        <v>30796.18</v>
      </c>
      <c r="S774" s="30">
        <v>307961.81</v>
      </c>
      <c r="T774" s="30">
        <v>0</v>
      </c>
      <c r="U774" s="30">
        <f t="shared" si="131"/>
        <v>9230.53</v>
      </c>
      <c r="V774" s="30">
        <f t="shared" si="132"/>
        <v>9230.53</v>
      </c>
      <c r="W774" s="85">
        <v>2018</v>
      </c>
    </row>
    <row r="775" spans="1:23" ht="18.75" customHeight="1">
      <c r="A775" s="24">
        <f t="shared" si="133"/>
        <v>375</v>
      </c>
      <c r="B775" s="24">
        <v>30</v>
      </c>
      <c r="C775" s="25" t="s">
        <v>509</v>
      </c>
      <c r="D775" s="25" t="s">
        <v>510</v>
      </c>
      <c r="E775" s="24">
        <v>1986</v>
      </c>
      <c r="F775" s="24">
        <v>1986</v>
      </c>
      <c r="G775" s="26" t="s">
        <v>103</v>
      </c>
      <c r="H775" s="27">
        <v>2</v>
      </c>
      <c r="I775" s="28">
        <v>1</v>
      </c>
      <c r="J775" s="29">
        <v>703.3</v>
      </c>
      <c r="K775" s="29">
        <v>624.4</v>
      </c>
      <c r="L775" s="29">
        <v>0</v>
      </c>
      <c r="M775" s="28">
        <v>35</v>
      </c>
      <c r="N775" s="30">
        <f>'Приложение №2'!E775</f>
        <v>1735719.608</v>
      </c>
      <c r="O775" s="30">
        <v>0</v>
      </c>
      <c r="P775" s="30">
        <f t="shared" si="130"/>
        <v>1715137.768</v>
      </c>
      <c r="Q775" s="30">
        <v>0</v>
      </c>
      <c r="R775" s="30">
        <v>20581.84</v>
      </c>
      <c r="S775" s="30">
        <v>0</v>
      </c>
      <c r="T775" s="30">
        <v>0</v>
      </c>
      <c r="U775" s="30">
        <f t="shared" si="131"/>
        <v>2779.82</v>
      </c>
      <c r="V775" s="30">
        <f t="shared" si="132"/>
        <v>2779.82</v>
      </c>
      <c r="W775" s="85">
        <v>2018</v>
      </c>
    </row>
    <row r="776" spans="1:23" ht="18.75" customHeight="1">
      <c r="A776" s="106"/>
      <c r="B776" s="122" t="s">
        <v>52</v>
      </c>
      <c r="C776" s="122"/>
      <c r="D776" s="122"/>
      <c r="E776" s="106"/>
      <c r="F776" s="106"/>
      <c r="G776" s="106"/>
      <c r="H776" s="106"/>
      <c r="I776" s="31">
        <f>SUM(I746:I775)</f>
        <v>80</v>
      </c>
      <c r="J776" s="32">
        <f aca="true" t="shared" si="134" ref="J776:T776">SUM(J746:J775)</f>
        <v>57858.2</v>
      </c>
      <c r="K776" s="32">
        <f t="shared" si="134"/>
        <v>47205.3</v>
      </c>
      <c r="L776" s="32">
        <f t="shared" si="134"/>
        <v>3810.6</v>
      </c>
      <c r="M776" s="31">
        <f t="shared" si="134"/>
        <v>2239</v>
      </c>
      <c r="N776" s="33">
        <f t="shared" si="134"/>
        <v>89175210.46499997</v>
      </c>
      <c r="O776" s="33">
        <f t="shared" si="134"/>
        <v>0</v>
      </c>
      <c r="P776" s="33">
        <f t="shared" si="134"/>
        <v>57998462.167</v>
      </c>
      <c r="Q776" s="33">
        <f t="shared" si="134"/>
        <v>0</v>
      </c>
      <c r="R776" s="33">
        <f t="shared" si="134"/>
        <v>2683658.35</v>
      </c>
      <c r="S776" s="33">
        <f t="shared" si="134"/>
        <v>28493089.948</v>
      </c>
      <c r="T776" s="33">
        <f t="shared" si="134"/>
        <v>0</v>
      </c>
      <c r="U776" s="33"/>
      <c r="V776" s="33"/>
      <c r="W776" s="86"/>
    </row>
    <row r="777" spans="1:23" ht="18.75" customHeight="1">
      <c r="A777" s="106"/>
      <c r="B777" s="122" t="s">
        <v>296</v>
      </c>
      <c r="C777" s="122"/>
      <c r="D777" s="122"/>
      <c r="E777" s="106"/>
      <c r="F777" s="106"/>
      <c r="G777" s="106"/>
      <c r="H777" s="106"/>
      <c r="I777" s="31">
        <f aca="true" t="shared" si="135" ref="I777:T777">I776+I744+I740+I736+I732+I728+I722+I716+I710+I663+I658+I582+I567+I563+I560+I549+I461+I458+I451+I446+I438+I431+I427+I422+I352</f>
        <v>980</v>
      </c>
      <c r="J777" s="32">
        <f t="shared" si="135"/>
        <v>692905.1000000002</v>
      </c>
      <c r="K777" s="32">
        <f t="shared" si="135"/>
        <v>583994.3199999998</v>
      </c>
      <c r="L777" s="32">
        <f t="shared" si="135"/>
        <v>20400.05</v>
      </c>
      <c r="M777" s="31">
        <f t="shared" si="135"/>
        <v>26511</v>
      </c>
      <c r="N777" s="33">
        <f t="shared" si="135"/>
        <v>2095270141.5928717</v>
      </c>
      <c r="O777" s="33">
        <f t="shared" si="135"/>
        <v>0</v>
      </c>
      <c r="P777" s="33">
        <f t="shared" si="135"/>
        <v>1571098267.5680254</v>
      </c>
      <c r="Q777" s="33">
        <f t="shared" si="135"/>
        <v>0</v>
      </c>
      <c r="R777" s="33">
        <f t="shared" si="135"/>
        <v>41555354.146</v>
      </c>
      <c r="S777" s="33">
        <f t="shared" si="135"/>
        <v>482480319.8752476</v>
      </c>
      <c r="T777" s="33">
        <f t="shared" si="135"/>
        <v>136200</v>
      </c>
      <c r="U777" s="33"/>
      <c r="V777" s="33"/>
      <c r="W777" s="86"/>
    </row>
    <row r="781" spans="9:13" ht="18.75">
      <c r="I781" s="18"/>
      <c r="J781" s="19"/>
      <c r="K781" s="19"/>
      <c r="L781" s="19"/>
      <c r="M781" s="20"/>
    </row>
  </sheetData>
  <sheetProtection/>
  <autoFilter ref="A9:W777"/>
  <mergeCells count="166">
    <mergeCell ref="B722:D722"/>
    <mergeCell ref="B776:D776"/>
    <mergeCell ref="B777:D777"/>
    <mergeCell ref="B736:D736"/>
    <mergeCell ref="B737:W737"/>
    <mergeCell ref="B740:D740"/>
    <mergeCell ref="B741:W741"/>
    <mergeCell ref="B744:D744"/>
    <mergeCell ref="B745:W745"/>
    <mergeCell ref="B723:W723"/>
    <mergeCell ref="B732:D732"/>
    <mergeCell ref="B733:W733"/>
    <mergeCell ref="B728:D728"/>
    <mergeCell ref="B729:W729"/>
    <mergeCell ref="B663:D663"/>
    <mergeCell ref="B664:W664"/>
    <mergeCell ref="B716:D716"/>
    <mergeCell ref="B717:W717"/>
    <mergeCell ref="B710:D710"/>
    <mergeCell ref="B711:W711"/>
    <mergeCell ref="B567:D567"/>
    <mergeCell ref="B568:W568"/>
    <mergeCell ref="B658:D658"/>
    <mergeCell ref="B659:W659"/>
    <mergeCell ref="B582:D582"/>
    <mergeCell ref="B583:W583"/>
    <mergeCell ref="B549:D549"/>
    <mergeCell ref="B550:W550"/>
    <mergeCell ref="B563:D563"/>
    <mergeCell ref="B564:W564"/>
    <mergeCell ref="B560:D560"/>
    <mergeCell ref="B561:W561"/>
    <mergeCell ref="B446:D446"/>
    <mergeCell ref="B447:W447"/>
    <mergeCell ref="B451:D451"/>
    <mergeCell ref="B452:W452"/>
    <mergeCell ref="B461:D461"/>
    <mergeCell ref="B462:W462"/>
    <mergeCell ref="B458:D458"/>
    <mergeCell ref="B459:W459"/>
    <mergeCell ref="B422:D422"/>
    <mergeCell ref="B423:W423"/>
    <mergeCell ref="B427:D427"/>
    <mergeCell ref="B428:W428"/>
    <mergeCell ref="B431:D431"/>
    <mergeCell ref="B432:W432"/>
    <mergeCell ref="B438:D438"/>
    <mergeCell ref="B439:W439"/>
    <mergeCell ref="B350:W350"/>
    <mergeCell ref="B352:D352"/>
    <mergeCell ref="B353:W353"/>
    <mergeCell ref="G6:G9"/>
    <mergeCell ref="K7:K8"/>
    <mergeCell ref="L7:L8"/>
    <mergeCell ref="N7:N8"/>
    <mergeCell ref="A10:W10"/>
    <mergeCell ref="S1:W1"/>
    <mergeCell ref="S2:W2"/>
    <mergeCell ref="B3:W3"/>
    <mergeCell ref="B4:W4"/>
    <mergeCell ref="V6:V8"/>
    <mergeCell ref="F7:F9"/>
    <mergeCell ref="U6:U8"/>
    <mergeCell ref="W6:W9"/>
    <mergeCell ref="K6:L6"/>
    <mergeCell ref="M6:M8"/>
    <mergeCell ref="A6:A9"/>
    <mergeCell ref="B6:B9"/>
    <mergeCell ref="C6:C9"/>
    <mergeCell ref="D6:D9"/>
    <mergeCell ref="E6:F6"/>
    <mergeCell ref="O7:T7"/>
    <mergeCell ref="E7:E9"/>
    <mergeCell ref="H6:H9"/>
    <mergeCell ref="I6:I9"/>
    <mergeCell ref="J6:J8"/>
    <mergeCell ref="N6:T6"/>
    <mergeCell ref="B16:W16"/>
    <mergeCell ref="B41:D41"/>
    <mergeCell ref="B42:W42"/>
    <mergeCell ref="B11:W11"/>
    <mergeCell ref="B15:D15"/>
    <mergeCell ref="B44:D44"/>
    <mergeCell ref="B45:W45"/>
    <mergeCell ref="B47:D47"/>
    <mergeCell ref="B48:W48"/>
    <mergeCell ref="B50:D50"/>
    <mergeCell ref="B51:W51"/>
    <mergeCell ref="B53:D53"/>
    <mergeCell ref="B54:W54"/>
    <mergeCell ref="B57:D57"/>
    <mergeCell ref="B58:W58"/>
    <mergeCell ref="B110:D110"/>
    <mergeCell ref="B111:W111"/>
    <mergeCell ref="B114:D114"/>
    <mergeCell ref="B115:W115"/>
    <mergeCell ref="B117:D117"/>
    <mergeCell ref="B118:W118"/>
    <mergeCell ref="B120:D120"/>
    <mergeCell ref="B121:W121"/>
    <mergeCell ref="B124:D124"/>
    <mergeCell ref="B125:W125"/>
    <mergeCell ref="B127:D127"/>
    <mergeCell ref="B128:W128"/>
    <mergeCell ref="B130:D130"/>
    <mergeCell ref="B131:W131"/>
    <mergeCell ref="B152:D152"/>
    <mergeCell ref="B153:W153"/>
    <mergeCell ref="B155:D155"/>
    <mergeCell ref="B156:W156"/>
    <mergeCell ref="B158:D158"/>
    <mergeCell ref="B159:W159"/>
    <mergeCell ref="B161:D161"/>
    <mergeCell ref="B162:W162"/>
    <mergeCell ref="B165:D165"/>
    <mergeCell ref="B166:W166"/>
    <mergeCell ref="B169:D169"/>
    <mergeCell ref="B170:W170"/>
    <mergeCell ref="B175:D175"/>
    <mergeCell ref="B176:W176"/>
    <mergeCell ref="B178:D178"/>
    <mergeCell ref="B179:D179"/>
    <mergeCell ref="A180:W180"/>
    <mergeCell ref="B181:D181"/>
    <mergeCell ref="B183:D183"/>
    <mergeCell ref="B184:W184"/>
    <mergeCell ref="B186:D186"/>
    <mergeCell ref="B187:W187"/>
    <mergeCell ref="B190:D190"/>
    <mergeCell ref="B191:W191"/>
    <mergeCell ref="B194:D194"/>
    <mergeCell ref="B195:W195"/>
    <mergeCell ref="B206:D206"/>
    <mergeCell ref="B207:W207"/>
    <mergeCell ref="B209:D209"/>
    <mergeCell ref="B210:W210"/>
    <mergeCell ref="B212:D212"/>
    <mergeCell ref="B213:W213"/>
    <mergeCell ref="B234:D234"/>
    <mergeCell ref="B235:W235"/>
    <mergeCell ref="B257:D257"/>
    <mergeCell ref="B258:W258"/>
    <mergeCell ref="B261:D261"/>
    <mergeCell ref="B262:W262"/>
    <mergeCell ref="B266:D266"/>
    <mergeCell ref="B267:D267"/>
    <mergeCell ref="B268:D268"/>
    <mergeCell ref="A269:W269"/>
    <mergeCell ref="B270:D270"/>
    <mergeCell ref="B276:D276"/>
    <mergeCell ref="B277:D277"/>
    <mergeCell ref="B334:D334"/>
    <mergeCell ref="B338:D338"/>
    <mergeCell ref="B297:D297"/>
    <mergeCell ref="B298:D298"/>
    <mergeCell ref="B302:D302"/>
    <mergeCell ref="B303:D303"/>
    <mergeCell ref="B306:D306"/>
    <mergeCell ref="B307:D307"/>
    <mergeCell ref="B342:D342"/>
    <mergeCell ref="B347:D347"/>
    <mergeCell ref="B348:D348"/>
    <mergeCell ref="B312:D312"/>
    <mergeCell ref="B313:D313"/>
    <mergeCell ref="B331:D331"/>
    <mergeCell ref="B332:D332"/>
  </mergeCells>
  <printOptions horizontalCentered="1"/>
  <pageMargins left="0.2362204724409449" right="0.1968503937007874" top="0.5" bottom="0.31496062992125984" header="0.31496062992125984" footer="0.31496062992125984"/>
  <pageSetup blackAndWhite="1" fitToHeight="0" fitToWidth="1" horizontalDpi="600" verticalDpi="600" orientation="landscape" paperSize="8" scale="44" r:id="rId1"/>
  <headerFooter differentFirst="1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777"/>
  <sheetViews>
    <sheetView tabSelected="1" zoomScale="53" zoomScaleNormal="53" zoomScaleSheetLayoutView="55" zoomScalePageLayoutView="0" workbookViewId="0" topLeftCell="A1">
      <pane xSplit="4" ySplit="11" topLeftCell="E740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N753" sqref="N753"/>
    </sheetView>
  </sheetViews>
  <sheetFormatPr defaultColWidth="9.33203125" defaultRowHeight="11.25" outlineLevelRow="2"/>
  <cols>
    <col min="1" max="1" width="8.83203125" style="2" customWidth="1"/>
    <col min="2" max="2" width="9.83203125" style="2" customWidth="1"/>
    <col min="3" max="3" width="53.83203125" style="2" customWidth="1"/>
    <col min="4" max="4" width="134.83203125" style="2" customWidth="1"/>
    <col min="5" max="5" width="24.16015625" style="1" customWidth="1"/>
    <col min="6" max="7" width="23.16015625" style="1" customWidth="1"/>
    <col min="8" max="8" width="21.16015625" style="1" customWidth="1"/>
    <col min="9" max="9" width="23.16015625" style="1" customWidth="1"/>
    <col min="10" max="10" width="21.16015625" style="1" customWidth="1"/>
    <col min="11" max="11" width="24.66015625" style="1" customWidth="1"/>
    <col min="12" max="12" width="23.16015625" style="1" customWidth="1"/>
    <col min="13" max="13" width="25.33203125" style="1" customWidth="1"/>
    <col min="14" max="14" width="46.16015625" style="110" customWidth="1"/>
    <col min="15" max="15" width="23.16015625" style="1" customWidth="1"/>
    <col min="16" max="16" width="19.66015625" style="1" customWidth="1"/>
    <col min="17" max="17" width="21.16015625" style="1" customWidth="1"/>
    <col min="18" max="18" width="19.66015625" style="1" customWidth="1"/>
    <col min="19" max="16384" width="9.33203125" style="1" customWidth="1"/>
  </cols>
  <sheetData>
    <row r="1" spans="14:18" ht="18.75">
      <c r="N1" s="143" t="s">
        <v>681</v>
      </c>
      <c r="O1" s="143"/>
      <c r="P1" s="143"/>
      <c r="Q1" s="143"/>
      <c r="R1" s="143"/>
    </row>
    <row r="2" spans="14:18" ht="18.75">
      <c r="N2" s="143" t="s">
        <v>684</v>
      </c>
      <c r="O2" s="143"/>
      <c r="P2" s="143"/>
      <c r="Q2" s="143"/>
      <c r="R2" s="143"/>
    </row>
    <row r="3" spans="1:18" ht="18.75">
      <c r="A3" s="144" t="s">
        <v>682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8.75">
      <c r="A4" s="144" t="s">
        <v>683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ht="18.75">
      <c r="N5" s="1"/>
    </row>
    <row r="6" spans="1:18" s="21" customFormat="1" ht="18.75" customHeight="1">
      <c r="A6" s="131" t="s">
        <v>0</v>
      </c>
      <c r="B6" s="134" t="s">
        <v>0</v>
      </c>
      <c r="C6" s="134" t="s">
        <v>1</v>
      </c>
      <c r="D6" s="135" t="s">
        <v>2</v>
      </c>
      <c r="E6" s="153" t="s">
        <v>14</v>
      </c>
      <c r="F6" s="152" t="s">
        <v>15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s="21" customFormat="1" ht="18.75" customHeight="1">
      <c r="A7" s="132"/>
      <c r="B7" s="134"/>
      <c r="C7" s="134"/>
      <c r="D7" s="136"/>
      <c r="E7" s="153"/>
      <c r="F7" s="152" t="s">
        <v>22</v>
      </c>
      <c r="G7" s="152"/>
      <c r="H7" s="152"/>
      <c r="I7" s="152"/>
      <c r="J7" s="152"/>
      <c r="K7" s="153" t="s">
        <v>23</v>
      </c>
      <c r="L7" s="153" t="s">
        <v>24</v>
      </c>
      <c r="M7" s="153" t="s">
        <v>25</v>
      </c>
      <c r="N7" s="154" t="s">
        <v>512</v>
      </c>
      <c r="O7" s="153" t="s">
        <v>26</v>
      </c>
      <c r="P7" s="153" t="s">
        <v>27</v>
      </c>
      <c r="Q7" s="153" t="s">
        <v>28</v>
      </c>
      <c r="R7" s="153" t="s">
        <v>29</v>
      </c>
    </row>
    <row r="8" spans="1:18" s="21" customFormat="1" ht="205.5" customHeight="1">
      <c r="A8" s="132"/>
      <c r="B8" s="134"/>
      <c r="C8" s="134"/>
      <c r="D8" s="136"/>
      <c r="E8" s="153"/>
      <c r="F8" s="111" t="s">
        <v>36</v>
      </c>
      <c r="G8" s="111" t="s">
        <v>37</v>
      </c>
      <c r="H8" s="111" t="s">
        <v>38</v>
      </c>
      <c r="I8" s="111" t="s">
        <v>39</v>
      </c>
      <c r="J8" s="111" t="s">
        <v>40</v>
      </c>
      <c r="K8" s="153"/>
      <c r="L8" s="153"/>
      <c r="M8" s="153"/>
      <c r="N8" s="154"/>
      <c r="O8" s="153"/>
      <c r="P8" s="153"/>
      <c r="Q8" s="153"/>
      <c r="R8" s="153"/>
    </row>
    <row r="9" spans="1:18" s="22" customFormat="1" ht="18.75">
      <c r="A9" s="133"/>
      <c r="B9" s="134"/>
      <c r="C9" s="134"/>
      <c r="D9" s="137"/>
      <c r="E9" s="112" t="s">
        <v>45</v>
      </c>
      <c r="F9" s="112" t="s">
        <v>45</v>
      </c>
      <c r="G9" s="112" t="s">
        <v>45</v>
      </c>
      <c r="H9" s="112" t="s">
        <v>45</v>
      </c>
      <c r="I9" s="112" t="s">
        <v>45</v>
      </c>
      <c r="J9" s="112" t="s">
        <v>45</v>
      </c>
      <c r="K9" s="112" t="s">
        <v>45</v>
      </c>
      <c r="L9" s="112" t="s">
        <v>45</v>
      </c>
      <c r="M9" s="112" t="s">
        <v>45</v>
      </c>
      <c r="N9" s="113" t="s">
        <v>45</v>
      </c>
      <c r="O9" s="112" t="s">
        <v>45</v>
      </c>
      <c r="P9" s="112" t="s">
        <v>45</v>
      </c>
      <c r="Q9" s="112" t="s">
        <v>45</v>
      </c>
      <c r="R9" s="112" t="s">
        <v>45</v>
      </c>
    </row>
    <row r="10" spans="1:18" s="2" customFormat="1" ht="18.75" customHeight="1">
      <c r="A10" s="150" t="s">
        <v>513</v>
      </c>
      <c r="B10" s="151"/>
      <c r="C10" s="151"/>
      <c r="D10" s="151"/>
      <c r="E10" s="93"/>
      <c r="F10" s="93"/>
      <c r="G10" s="93"/>
      <c r="H10" s="93"/>
      <c r="I10" s="93"/>
      <c r="J10" s="93"/>
      <c r="K10" s="93"/>
      <c r="L10" s="93"/>
      <c r="M10" s="93"/>
      <c r="N10" s="101"/>
      <c r="O10" s="93"/>
      <c r="P10" s="93"/>
      <c r="Q10" s="93"/>
      <c r="R10" s="93"/>
    </row>
    <row r="11" spans="1:18" ht="18.75" customHeight="1" outlineLevel="1">
      <c r="A11" s="106"/>
      <c r="B11" s="122" t="s">
        <v>106</v>
      </c>
      <c r="C11" s="122"/>
      <c r="D11" s="122"/>
      <c r="E11" s="74"/>
      <c r="F11" s="64"/>
      <c r="G11" s="64"/>
      <c r="H11" s="64"/>
      <c r="I11" s="64"/>
      <c r="J11" s="64"/>
      <c r="K11" s="64"/>
      <c r="L11" s="64"/>
      <c r="M11" s="64"/>
      <c r="N11" s="63"/>
      <c r="O11" s="64"/>
      <c r="P11" s="64"/>
      <c r="Q11" s="64"/>
      <c r="R11" s="64"/>
    </row>
    <row r="12" spans="1:18" ht="18.75" customHeight="1" outlineLevel="2">
      <c r="A12" s="24">
        <v>1</v>
      </c>
      <c r="B12" s="24">
        <v>1</v>
      </c>
      <c r="C12" s="25" t="s">
        <v>107</v>
      </c>
      <c r="D12" s="25" t="s">
        <v>514</v>
      </c>
      <c r="E12" s="94">
        <f>SUM(F12:R12)</f>
        <v>533243.1</v>
      </c>
      <c r="F12" s="94">
        <v>0</v>
      </c>
      <c r="G12" s="94">
        <v>533243.1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</row>
    <row r="13" spans="1:18" ht="18.75" customHeight="1" outlineLevel="2">
      <c r="A13" s="24">
        <f>A12+1</f>
        <v>2</v>
      </c>
      <c r="B13" s="24">
        <v>2</v>
      </c>
      <c r="C13" s="25" t="s">
        <v>107</v>
      </c>
      <c r="D13" s="25" t="s">
        <v>515</v>
      </c>
      <c r="E13" s="94">
        <f>SUM(F13:R13)</f>
        <v>834250.2</v>
      </c>
      <c r="F13" s="94">
        <v>834250.2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</row>
    <row r="14" spans="1:18" ht="18.75" customHeight="1" outlineLevel="2">
      <c r="A14" s="24">
        <f>A13+1</f>
        <v>3</v>
      </c>
      <c r="B14" s="24">
        <v>3</v>
      </c>
      <c r="C14" s="25" t="s">
        <v>107</v>
      </c>
      <c r="D14" s="25" t="s">
        <v>516</v>
      </c>
      <c r="E14" s="94">
        <f>SUM(F14:R14)</f>
        <v>533243.1</v>
      </c>
      <c r="F14" s="94">
        <v>0</v>
      </c>
      <c r="G14" s="94">
        <v>533243.1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</row>
    <row r="15" spans="1:18" ht="18.75" customHeight="1" outlineLevel="1">
      <c r="A15" s="106"/>
      <c r="B15" s="122" t="s">
        <v>52</v>
      </c>
      <c r="C15" s="122"/>
      <c r="D15" s="122"/>
      <c r="E15" s="95">
        <f>SUM(E12:E14)</f>
        <v>1900736.4</v>
      </c>
      <c r="F15" s="95">
        <v>834250.2</v>
      </c>
      <c r="G15" s="95">
        <v>1066486.2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</row>
    <row r="16" spans="1:18" ht="18.75" customHeight="1" outlineLevel="1">
      <c r="A16" s="106"/>
      <c r="B16" s="122" t="s">
        <v>46</v>
      </c>
      <c r="C16" s="122"/>
      <c r="D16" s="122"/>
      <c r="E16" s="74"/>
      <c r="F16" s="64"/>
      <c r="G16" s="64"/>
      <c r="H16" s="64"/>
      <c r="I16" s="64"/>
      <c r="J16" s="64"/>
      <c r="K16" s="64"/>
      <c r="L16" s="64"/>
      <c r="M16" s="64"/>
      <c r="N16" s="63"/>
      <c r="O16" s="64"/>
      <c r="P16" s="64"/>
      <c r="Q16" s="64"/>
      <c r="R16" s="64"/>
    </row>
    <row r="17" spans="1:18" ht="18.75" customHeight="1" outlineLevel="2">
      <c r="A17" s="24">
        <f>A14+1</f>
        <v>4</v>
      </c>
      <c r="B17" s="24">
        <v>1</v>
      </c>
      <c r="C17" s="25" t="s">
        <v>47</v>
      </c>
      <c r="D17" s="25" t="s">
        <v>108</v>
      </c>
      <c r="E17" s="94">
        <f aca="true" t="shared" si="0" ref="E17:E40">SUM(F17:R17)</f>
        <v>67388.93</v>
      </c>
      <c r="F17" s="94">
        <v>0</v>
      </c>
      <c r="G17" s="94">
        <v>0</v>
      </c>
      <c r="H17" s="94">
        <v>0</v>
      </c>
      <c r="I17" s="94">
        <v>67388.93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</row>
    <row r="18" spans="1:18" ht="18.75" customHeight="1" outlineLevel="2">
      <c r="A18" s="24">
        <f aca="true" t="shared" si="1" ref="A18:B33">A17+1</f>
        <v>5</v>
      </c>
      <c r="B18" s="24">
        <f t="shared" si="1"/>
        <v>2</v>
      </c>
      <c r="C18" s="25" t="s">
        <v>47</v>
      </c>
      <c r="D18" s="25" t="s">
        <v>110</v>
      </c>
      <c r="E18" s="94">
        <f t="shared" si="0"/>
        <v>49126.68</v>
      </c>
      <c r="F18" s="94">
        <v>0</v>
      </c>
      <c r="G18" s="94">
        <v>0</v>
      </c>
      <c r="H18" s="94">
        <v>49126.68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</row>
    <row r="19" spans="1:18" ht="18.75" customHeight="1" outlineLevel="2">
      <c r="A19" s="24">
        <f t="shared" si="1"/>
        <v>6</v>
      </c>
      <c r="B19" s="24">
        <f t="shared" si="1"/>
        <v>3</v>
      </c>
      <c r="C19" s="25" t="s">
        <v>47</v>
      </c>
      <c r="D19" s="25" t="s">
        <v>111</v>
      </c>
      <c r="E19" s="94">
        <f t="shared" si="0"/>
        <v>709129.64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709129.64</v>
      </c>
      <c r="O19" s="94">
        <v>0</v>
      </c>
      <c r="P19" s="94">
        <v>0</v>
      </c>
      <c r="Q19" s="94">
        <v>0</v>
      </c>
      <c r="R19" s="94">
        <v>0</v>
      </c>
    </row>
    <row r="20" spans="1:18" ht="18.75" customHeight="1" outlineLevel="2">
      <c r="A20" s="24">
        <f t="shared" si="1"/>
        <v>7</v>
      </c>
      <c r="B20" s="24">
        <f t="shared" si="1"/>
        <v>4</v>
      </c>
      <c r="C20" s="25" t="s">
        <v>47</v>
      </c>
      <c r="D20" s="25" t="s">
        <v>112</v>
      </c>
      <c r="E20" s="94">
        <f t="shared" si="0"/>
        <v>842267.6000000001</v>
      </c>
      <c r="F20" s="94">
        <v>303376.15</v>
      </c>
      <c r="G20" s="94">
        <v>111413.24</v>
      </c>
      <c r="H20" s="94">
        <v>0</v>
      </c>
      <c r="I20" s="94">
        <v>48856.25</v>
      </c>
      <c r="J20" s="94">
        <v>0</v>
      </c>
      <c r="K20" s="94">
        <v>0</v>
      </c>
      <c r="L20" s="94">
        <v>0</v>
      </c>
      <c r="M20" s="94">
        <v>0</v>
      </c>
      <c r="N20" s="94">
        <v>378621.96</v>
      </c>
      <c r="O20" s="94">
        <v>0</v>
      </c>
      <c r="P20" s="94">
        <v>0</v>
      </c>
      <c r="Q20" s="94">
        <v>0</v>
      </c>
      <c r="R20" s="94">
        <v>0</v>
      </c>
    </row>
    <row r="21" spans="1:18" ht="18.75" customHeight="1" outlineLevel="2">
      <c r="A21" s="24">
        <f t="shared" si="1"/>
        <v>8</v>
      </c>
      <c r="B21" s="24">
        <f t="shared" si="1"/>
        <v>5</v>
      </c>
      <c r="C21" s="25" t="s">
        <v>47</v>
      </c>
      <c r="D21" s="25" t="s">
        <v>517</v>
      </c>
      <c r="E21" s="94">
        <f t="shared" si="0"/>
        <v>550515.46</v>
      </c>
      <c r="F21" s="94">
        <v>445533.24</v>
      </c>
      <c r="G21" s="94">
        <v>104982.22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</row>
    <row r="22" spans="1:18" ht="18.75" customHeight="1" outlineLevel="2">
      <c r="A22" s="24">
        <f t="shared" si="1"/>
        <v>9</v>
      </c>
      <c r="B22" s="24">
        <f t="shared" si="1"/>
        <v>6</v>
      </c>
      <c r="C22" s="25" t="s">
        <v>47</v>
      </c>
      <c r="D22" s="25" t="s">
        <v>113</v>
      </c>
      <c r="E22" s="94">
        <f t="shared" si="0"/>
        <v>111563.17</v>
      </c>
      <c r="F22" s="94">
        <v>0</v>
      </c>
      <c r="G22" s="94">
        <v>0</v>
      </c>
      <c r="H22" s="94">
        <v>0</v>
      </c>
      <c r="I22" s="94">
        <v>111563.17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</row>
    <row r="23" spans="1:18" ht="18.75" customHeight="1" outlineLevel="2">
      <c r="A23" s="24">
        <f t="shared" si="1"/>
        <v>10</v>
      </c>
      <c r="B23" s="24">
        <f t="shared" si="1"/>
        <v>7</v>
      </c>
      <c r="C23" s="25" t="s">
        <v>47</v>
      </c>
      <c r="D23" s="25" t="s">
        <v>114</v>
      </c>
      <c r="E23" s="94">
        <f t="shared" si="0"/>
        <v>114767.38</v>
      </c>
      <c r="F23" s="94">
        <v>0</v>
      </c>
      <c r="G23" s="94">
        <v>114767.38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</row>
    <row r="24" spans="1:18" ht="18.75" customHeight="1" outlineLevel="2">
      <c r="A24" s="24">
        <f t="shared" si="1"/>
        <v>11</v>
      </c>
      <c r="B24" s="24">
        <f t="shared" si="1"/>
        <v>8</v>
      </c>
      <c r="C24" s="25" t="s">
        <v>47</v>
      </c>
      <c r="D24" s="25" t="s">
        <v>115</v>
      </c>
      <c r="E24" s="94">
        <f t="shared" si="0"/>
        <v>483221.49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483221.49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</row>
    <row r="25" spans="1:18" ht="18.75" customHeight="1" outlineLevel="2">
      <c r="A25" s="24">
        <f t="shared" si="1"/>
        <v>12</v>
      </c>
      <c r="B25" s="24">
        <f t="shared" si="1"/>
        <v>9</v>
      </c>
      <c r="C25" s="25" t="s">
        <v>47</v>
      </c>
      <c r="D25" s="25" t="s">
        <v>518</v>
      </c>
      <c r="E25" s="94">
        <f t="shared" si="0"/>
        <v>567664.23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567664.23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</row>
    <row r="26" spans="1:18" ht="18.75" customHeight="1" outlineLevel="2">
      <c r="A26" s="24">
        <f t="shared" si="1"/>
        <v>13</v>
      </c>
      <c r="B26" s="24">
        <f t="shared" si="1"/>
        <v>10</v>
      </c>
      <c r="C26" s="25" t="s">
        <v>47</v>
      </c>
      <c r="D26" s="25" t="s">
        <v>116</v>
      </c>
      <c r="E26" s="94">
        <f t="shared" si="0"/>
        <v>626272.0800000001</v>
      </c>
      <c r="F26" s="94">
        <v>374263.27</v>
      </c>
      <c r="G26" s="94">
        <v>143725.38</v>
      </c>
      <c r="H26" s="94">
        <v>68508.15</v>
      </c>
      <c r="I26" s="94">
        <v>39775.28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</row>
    <row r="27" spans="1:18" ht="18.75" customHeight="1" outlineLevel="2">
      <c r="A27" s="24">
        <f t="shared" si="1"/>
        <v>14</v>
      </c>
      <c r="B27" s="24">
        <f t="shared" si="1"/>
        <v>11</v>
      </c>
      <c r="C27" s="25" t="s">
        <v>117</v>
      </c>
      <c r="D27" s="25" t="s">
        <v>519</v>
      </c>
      <c r="E27" s="94">
        <f t="shared" si="0"/>
        <v>1087599.62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1087599.62</v>
      </c>
      <c r="P27" s="94">
        <v>0</v>
      </c>
      <c r="Q27" s="94">
        <v>0</v>
      </c>
      <c r="R27" s="94">
        <v>0</v>
      </c>
    </row>
    <row r="28" spans="1:18" ht="18.75" customHeight="1" outlineLevel="2">
      <c r="A28" s="24">
        <f t="shared" si="1"/>
        <v>15</v>
      </c>
      <c r="B28" s="24">
        <f t="shared" si="1"/>
        <v>12</v>
      </c>
      <c r="C28" s="25" t="s">
        <v>49</v>
      </c>
      <c r="D28" s="25" t="s">
        <v>118</v>
      </c>
      <c r="E28" s="94">
        <f t="shared" si="0"/>
        <v>160272.12</v>
      </c>
      <c r="F28" s="94">
        <v>0</v>
      </c>
      <c r="G28" s="94">
        <v>160272.12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</row>
    <row r="29" spans="1:18" ht="18.75" customHeight="1" outlineLevel="2">
      <c r="A29" s="24">
        <f t="shared" si="1"/>
        <v>16</v>
      </c>
      <c r="B29" s="24">
        <f t="shared" si="1"/>
        <v>13</v>
      </c>
      <c r="C29" s="25" t="s">
        <v>49</v>
      </c>
      <c r="D29" s="25" t="s">
        <v>119</v>
      </c>
      <c r="E29" s="94">
        <f t="shared" si="0"/>
        <v>1356978.6324051565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1356978.6324051565</v>
      </c>
      <c r="O29" s="94">
        <v>0</v>
      </c>
      <c r="P29" s="94">
        <v>0</v>
      </c>
      <c r="Q29" s="94">
        <v>0</v>
      </c>
      <c r="R29" s="94">
        <v>0</v>
      </c>
    </row>
    <row r="30" spans="1:18" ht="18.75" customHeight="1" outlineLevel="2">
      <c r="A30" s="24">
        <f t="shared" si="1"/>
        <v>17</v>
      </c>
      <c r="B30" s="24">
        <f t="shared" si="1"/>
        <v>14</v>
      </c>
      <c r="C30" s="25" t="s">
        <v>49</v>
      </c>
      <c r="D30" s="25" t="s">
        <v>120</v>
      </c>
      <c r="E30" s="94">
        <f t="shared" si="0"/>
        <v>1363691.38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1363691.38</v>
      </c>
      <c r="O30" s="94">
        <v>0</v>
      </c>
      <c r="P30" s="94">
        <v>0</v>
      </c>
      <c r="Q30" s="94">
        <v>0</v>
      </c>
      <c r="R30" s="94">
        <v>0</v>
      </c>
    </row>
    <row r="31" spans="1:18" ht="18.75" customHeight="1" outlineLevel="2">
      <c r="A31" s="24">
        <f t="shared" si="1"/>
        <v>18</v>
      </c>
      <c r="B31" s="24">
        <f t="shared" si="1"/>
        <v>15</v>
      </c>
      <c r="C31" s="25" t="s">
        <v>49</v>
      </c>
      <c r="D31" s="25" t="s">
        <v>121</v>
      </c>
      <c r="E31" s="94">
        <f t="shared" si="0"/>
        <v>1363450.8099999998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1363450.8099999998</v>
      </c>
      <c r="O31" s="94">
        <v>0</v>
      </c>
      <c r="P31" s="94">
        <v>0</v>
      </c>
      <c r="Q31" s="94">
        <v>0</v>
      </c>
      <c r="R31" s="94">
        <v>0</v>
      </c>
    </row>
    <row r="32" spans="1:18" ht="18.75" customHeight="1" outlineLevel="2">
      <c r="A32" s="24">
        <f t="shared" si="1"/>
        <v>19</v>
      </c>
      <c r="B32" s="24">
        <f t="shared" si="1"/>
        <v>16</v>
      </c>
      <c r="C32" s="25" t="s">
        <v>49</v>
      </c>
      <c r="D32" s="25" t="s">
        <v>122</v>
      </c>
      <c r="E32" s="94">
        <f t="shared" si="0"/>
        <v>2771042.01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1362435.8499999999</v>
      </c>
      <c r="O32" s="94">
        <v>1408606.1600000001</v>
      </c>
      <c r="P32" s="94">
        <v>0</v>
      </c>
      <c r="Q32" s="94">
        <v>0</v>
      </c>
      <c r="R32" s="94">
        <v>0</v>
      </c>
    </row>
    <row r="33" spans="1:18" ht="18.75" customHeight="1" outlineLevel="2">
      <c r="A33" s="24">
        <f t="shared" si="1"/>
        <v>20</v>
      </c>
      <c r="B33" s="24">
        <f t="shared" si="1"/>
        <v>17</v>
      </c>
      <c r="C33" s="25" t="s">
        <v>49</v>
      </c>
      <c r="D33" s="25" t="s">
        <v>123</v>
      </c>
      <c r="E33" s="94">
        <f t="shared" si="0"/>
        <v>70852.76000000001</v>
      </c>
      <c r="F33" s="94">
        <v>0</v>
      </c>
      <c r="G33" s="94">
        <v>0</v>
      </c>
      <c r="H33" s="94">
        <v>0</v>
      </c>
      <c r="I33" s="94">
        <v>70852.76000000001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</row>
    <row r="34" spans="1:18" ht="18.75" customHeight="1" outlineLevel="2">
      <c r="A34" s="24">
        <f aca="true" t="shared" si="2" ref="A34:B40">A33+1</f>
        <v>21</v>
      </c>
      <c r="B34" s="24">
        <f t="shared" si="2"/>
        <v>18</v>
      </c>
      <c r="C34" s="25" t="s">
        <v>49</v>
      </c>
      <c r="D34" s="25" t="s">
        <v>124</v>
      </c>
      <c r="E34" s="94">
        <f t="shared" si="0"/>
        <v>2255780.11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1355965.76</v>
      </c>
      <c r="O34" s="94">
        <v>899814.35</v>
      </c>
      <c r="P34" s="94">
        <v>0</v>
      </c>
      <c r="Q34" s="94">
        <v>0</v>
      </c>
      <c r="R34" s="94">
        <v>0</v>
      </c>
    </row>
    <row r="35" spans="1:18" ht="18.75" customHeight="1" outlineLevel="2">
      <c r="A35" s="24">
        <f t="shared" si="2"/>
        <v>22</v>
      </c>
      <c r="B35" s="24">
        <f t="shared" si="2"/>
        <v>19</v>
      </c>
      <c r="C35" s="25" t="s">
        <v>49</v>
      </c>
      <c r="D35" s="25" t="s">
        <v>125</v>
      </c>
      <c r="E35" s="94">
        <f t="shared" si="0"/>
        <v>2082227.67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1363428.5799999998</v>
      </c>
      <c r="O35" s="94">
        <v>718799.09</v>
      </c>
      <c r="P35" s="94">
        <v>0</v>
      </c>
      <c r="Q35" s="94">
        <v>0</v>
      </c>
      <c r="R35" s="94">
        <v>0</v>
      </c>
    </row>
    <row r="36" spans="1:18" ht="18.75" customHeight="1" outlineLevel="2">
      <c r="A36" s="24">
        <f t="shared" si="2"/>
        <v>23</v>
      </c>
      <c r="B36" s="24">
        <f t="shared" si="2"/>
        <v>20</v>
      </c>
      <c r="C36" s="25" t="s">
        <v>49</v>
      </c>
      <c r="D36" s="25" t="s">
        <v>126</v>
      </c>
      <c r="E36" s="94">
        <f t="shared" si="0"/>
        <v>2187636.86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1363428.5799999998</v>
      </c>
      <c r="O36" s="94">
        <v>824208.28</v>
      </c>
      <c r="P36" s="94">
        <v>0</v>
      </c>
      <c r="Q36" s="94">
        <v>0</v>
      </c>
      <c r="R36" s="94">
        <v>0</v>
      </c>
    </row>
    <row r="37" spans="1:18" ht="18.75" customHeight="1" outlineLevel="2">
      <c r="A37" s="24">
        <f t="shared" si="2"/>
        <v>24</v>
      </c>
      <c r="B37" s="24">
        <f t="shared" si="2"/>
        <v>21</v>
      </c>
      <c r="C37" s="25" t="s">
        <v>49</v>
      </c>
      <c r="D37" s="25" t="s">
        <v>127</v>
      </c>
      <c r="E37" s="94">
        <f t="shared" si="0"/>
        <v>2508096.4699999997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1363868.14</v>
      </c>
      <c r="O37" s="94">
        <v>1144228.33</v>
      </c>
      <c r="P37" s="94">
        <v>0</v>
      </c>
      <c r="Q37" s="94">
        <v>0</v>
      </c>
      <c r="R37" s="94">
        <v>0</v>
      </c>
    </row>
    <row r="38" spans="1:18" ht="18.75" customHeight="1" outlineLevel="2">
      <c r="A38" s="24">
        <f t="shared" si="2"/>
        <v>25</v>
      </c>
      <c r="B38" s="24">
        <f t="shared" si="2"/>
        <v>22</v>
      </c>
      <c r="C38" s="25" t="s">
        <v>49</v>
      </c>
      <c r="D38" s="25" t="s">
        <v>128</v>
      </c>
      <c r="E38" s="94">
        <f t="shared" si="0"/>
        <v>2599394.3899999997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1363440.5499999998</v>
      </c>
      <c r="O38" s="94">
        <v>1235953.84</v>
      </c>
      <c r="P38" s="94">
        <v>0</v>
      </c>
      <c r="Q38" s="94">
        <v>0</v>
      </c>
      <c r="R38" s="94">
        <v>0</v>
      </c>
    </row>
    <row r="39" spans="1:18" ht="18.75" customHeight="1" outlineLevel="2">
      <c r="A39" s="24">
        <f t="shared" si="2"/>
        <v>26</v>
      </c>
      <c r="B39" s="24">
        <f t="shared" si="2"/>
        <v>23</v>
      </c>
      <c r="C39" s="25" t="s">
        <v>49</v>
      </c>
      <c r="D39" s="25" t="s">
        <v>129</v>
      </c>
      <c r="E39" s="94">
        <f t="shared" si="0"/>
        <v>2544660.86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1362643.5199999998</v>
      </c>
      <c r="O39" s="94">
        <v>1182017.34</v>
      </c>
      <c r="P39" s="94">
        <v>0</v>
      </c>
      <c r="Q39" s="94">
        <v>0</v>
      </c>
      <c r="R39" s="94">
        <v>0</v>
      </c>
    </row>
    <row r="40" spans="1:18" ht="18.75" customHeight="1" outlineLevel="2">
      <c r="A40" s="24">
        <f t="shared" si="2"/>
        <v>27</v>
      </c>
      <c r="B40" s="24">
        <f t="shared" si="2"/>
        <v>24</v>
      </c>
      <c r="C40" s="25" t="s">
        <v>49</v>
      </c>
      <c r="D40" s="25" t="s">
        <v>520</v>
      </c>
      <c r="E40" s="94">
        <f t="shared" si="0"/>
        <v>1812602.78</v>
      </c>
      <c r="F40" s="94">
        <v>468519.52999999997</v>
      </c>
      <c r="G40" s="94">
        <v>193441.72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1150641.53</v>
      </c>
      <c r="O40" s="94">
        <v>0</v>
      </c>
      <c r="P40" s="94">
        <v>0</v>
      </c>
      <c r="Q40" s="94">
        <v>0</v>
      </c>
      <c r="R40" s="94">
        <v>0</v>
      </c>
    </row>
    <row r="41" spans="1:18" ht="18.75" customHeight="1" outlineLevel="1">
      <c r="A41" s="106"/>
      <c r="B41" s="122" t="s">
        <v>52</v>
      </c>
      <c r="C41" s="122"/>
      <c r="D41" s="122"/>
      <c r="E41" s="95">
        <f>SUM(E17:E40)</f>
        <v>28286203.132405154</v>
      </c>
      <c r="F41" s="95">
        <v>1591692.1900000002</v>
      </c>
      <c r="G41" s="95">
        <v>828602.06</v>
      </c>
      <c r="H41" s="95">
        <v>117634.82999999999</v>
      </c>
      <c r="I41" s="95">
        <v>338436.39</v>
      </c>
      <c r="J41" s="95">
        <v>0</v>
      </c>
      <c r="K41" s="95">
        <v>0</v>
      </c>
      <c r="L41" s="95">
        <v>1050885.72</v>
      </c>
      <c r="M41" s="95">
        <v>0</v>
      </c>
      <c r="N41" s="95">
        <v>15857724.932405153</v>
      </c>
      <c r="O41" s="95">
        <v>8501227.01</v>
      </c>
      <c r="P41" s="95">
        <v>0</v>
      </c>
      <c r="Q41" s="95">
        <v>0</v>
      </c>
      <c r="R41" s="95">
        <v>0</v>
      </c>
    </row>
    <row r="42" spans="1:18" ht="18.75" customHeight="1" outlineLevel="1">
      <c r="A42" s="106"/>
      <c r="B42" s="122" t="s">
        <v>130</v>
      </c>
      <c r="C42" s="122"/>
      <c r="D42" s="122"/>
      <c r="E42" s="74"/>
      <c r="F42" s="64"/>
      <c r="G42" s="64"/>
      <c r="H42" s="64"/>
      <c r="I42" s="64"/>
      <c r="J42" s="64"/>
      <c r="K42" s="64"/>
      <c r="L42" s="64"/>
      <c r="M42" s="64"/>
      <c r="N42" s="63"/>
      <c r="O42" s="64"/>
      <c r="P42" s="64"/>
      <c r="Q42" s="64"/>
      <c r="R42" s="64"/>
    </row>
    <row r="43" spans="1:18" ht="18.75" customHeight="1" outlineLevel="2">
      <c r="A43" s="24">
        <f>A40+1</f>
        <v>28</v>
      </c>
      <c r="B43" s="24">
        <v>1</v>
      </c>
      <c r="C43" s="25" t="s">
        <v>131</v>
      </c>
      <c r="D43" s="25" t="s">
        <v>521</v>
      </c>
      <c r="E43" s="94">
        <f>SUM(F43:R43)</f>
        <v>2469999.9976172973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2469999.9976172973</v>
      </c>
      <c r="O43" s="94">
        <v>0</v>
      </c>
      <c r="P43" s="94">
        <v>0</v>
      </c>
      <c r="Q43" s="94">
        <v>0</v>
      </c>
      <c r="R43" s="94">
        <v>0</v>
      </c>
    </row>
    <row r="44" spans="1:18" ht="18.75" customHeight="1" outlineLevel="1">
      <c r="A44" s="106"/>
      <c r="B44" s="122" t="s">
        <v>52</v>
      </c>
      <c r="C44" s="122"/>
      <c r="D44" s="122"/>
      <c r="E44" s="95">
        <f>SUM(E43)</f>
        <v>2469999.9976172973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2469999.9976172973</v>
      </c>
      <c r="O44" s="95">
        <v>0</v>
      </c>
      <c r="P44" s="95">
        <v>0</v>
      </c>
      <c r="Q44" s="95">
        <v>0</v>
      </c>
      <c r="R44" s="95">
        <v>0</v>
      </c>
    </row>
    <row r="45" spans="1:18" ht="18.75" customHeight="1" outlineLevel="1">
      <c r="A45" s="106"/>
      <c r="B45" s="122" t="s">
        <v>132</v>
      </c>
      <c r="C45" s="122"/>
      <c r="D45" s="122"/>
      <c r="E45" s="74"/>
      <c r="F45" s="64"/>
      <c r="G45" s="64"/>
      <c r="H45" s="64"/>
      <c r="I45" s="64"/>
      <c r="J45" s="64"/>
      <c r="K45" s="64"/>
      <c r="L45" s="64"/>
      <c r="M45" s="64"/>
      <c r="N45" s="63"/>
      <c r="O45" s="64"/>
      <c r="P45" s="64"/>
      <c r="Q45" s="64"/>
      <c r="R45" s="64"/>
    </row>
    <row r="46" spans="1:18" ht="18.75" customHeight="1" outlineLevel="2">
      <c r="A46" s="24">
        <f>A43+1</f>
        <v>29</v>
      </c>
      <c r="B46" s="24">
        <v>1</v>
      </c>
      <c r="C46" s="25" t="s">
        <v>133</v>
      </c>
      <c r="D46" s="25" t="s">
        <v>134</v>
      </c>
      <c r="E46" s="94">
        <f>SUM(F46:R46)</f>
        <v>1018000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1018000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</row>
    <row r="47" spans="1:18" ht="18.75" customHeight="1" outlineLevel="1">
      <c r="A47" s="106"/>
      <c r="B47" s="122" t="s">
        <v>52</v>
      </c>
      <c r="C47" s="122"/>
      <c r="D47" s="122"/>
      <c r="E47" s="95">
        <f>SUM(E46)</f>
        <v>1018000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1018000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</row>
    <row r="48" spans="1:18" ht="18.75" customHeight="1" outlineLevel="1">
      <c r="A48" s="106"/>
      <c r="B48" s="122" t="s">
        <v>522</v>
      </c>
      <c r="C48" s="122"/>
      <c r="D48" s="122"/>
      <c r="E48" s="74"/>
      <c r="F48" s="64"/>
      <c r="G48" s="64"/>
      <c r="H48" s="64"/>
      <c r="I48" s="64"/>
      <c r="J48" s="64"/>
      <c r="K48" s="64"/>
      <c r="L48" s="64"/>
      <c r="M48" s="64"/>
      <c r="N48" s="63"/>
      <c r="O48" s="64"/>
      <c r="P48" s="64"/>
      <c r="Q48" s="64"/>
      <c r="R48" s="64"/>
    </row>
    <row r="49" spans="1:18" ht="37.5" customHeight="1" outlineLevel="2">
      <c r="A49" s="24">
        <f>A46+1</f>
        <v>30</v>
      </c>
      <c r="B49" s="24">
        <v>1</v>
      </c>
      <c r="C49" s="25" t="s">
        <v>523</v>
      </c>
      <c r="D49" s="25" t="s">
        <v>524</v>
      </c>
      <c r="E49" s="94">
        <f>SUM(F49:R49)</f>
        <v>1643085.0899999999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1643085.0899999999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</row>
    <row r="50" spans="1:18" ht="18.75" customHeight="1" outlineLevel="1">
      <c r="A50" s="106"/>
      <c r="B50" s="122" t="s">
        <v>52</v>
      </c>
      <c r="C50" s="122"/>
      <c r="D50" s="122"/>
      <c r="E50" s="95">
        <f>SUM(E49)</f>
        <v>1643085.0899999999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1643085.0899999999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</row>
    <row r="51" spans="1:18" ht="18.75" customHeight="1" outlineLevel="1">
      <c r="A51" s="106"/>
      <c r="B51" s="122" t="s">
        <v>525</v>
      </c>
      <c r="C51" s="122"/>
      <c r="D51" s="122"/>
      <c r="E51" s="74"/>
      <c r="F51" s="64"/>
      <c r="G51" s="64"/>
      <c r="H51" s="64"/>
      <c r="I51" s="64"/>
      <c r="J51" s="64"/>
      <c r="K51" s="64"/>
      <c r="L51" s="64"/>
      <c r="M51" s="64"/>
      <c r="N51" s="63"/>
      <c r="O51" s="64"/>
      <c r="P51" s="64"/>
      <c r="Q51" s="64"/>
      <c r="R51" s="64"/>
    </row>
    <row r="52" spans="1:18" ht="18.75" customHeight="1" outlineLevel="2">
      <c r="A52" s="24">
        <f>A49+1</f>
        <v>31</v>
      </c>
      <c r="B52" s="24">
        <v>1</v>
      </c>
      <c r="C52" s="25" t="s">
        <v>526</v>
      </c>
      <c r="D52" s="25" t="s">
        <v>527</v>
      </c>
      <c r="E52" s="94">
        <f>SUM(F52:R52)</f>
        <v>526565.74</v>
      </c>
      <c r="F52" s="94">
        <v>0</v>
      </c>
      <c r="G52" s="94">
        <v>0</v>
      </c>
      <c r="H52" s="94">
        <v>0</v>
      </c>
      <c r="I52" s="94">
        <v>526565.74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</row>
    <row r="53" spans="1:18" ht="18.75" customHeight="1" outlineLevel="1">
      <c r="A53" s="106"/>
      <c r="B53" s="122" t="s">
        <v>52</v>
      </c>
      <c r="C53" s="122"/>
      <c r="D53" s="122"/>
      <c r="E53" s="95">
        <f>SUM(E52:E52)</f>
        <v>526565.74</v>
      </c>
      <c r="F53" s="95">
        <v>0</v>
      </c>
      <c r="G53" s="95">
        <v>0</v>
      </c>
      <c r="H53" s="95">
        <v>0</v>
      </c>
      <c r="I53" s="95">
        <v>526565.74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</row>
    <row r="54" spans="1:18" ht="18.75" customHeight="1" outlineLevel="1">
      <c r="A54" s="106"/>
      <c r="B54" s="122" t="s">
        <v>135</v>
      </c>
      <c r="C54" s="122"/>
      <c r="D54" s="122"/>
      <c r="E54" s="74"/>
      <c r="F54" s="64"/>
      <c r="G54" s="64"/>
      <c r="H54" s="64"/>
      <c r="I54" s="64"/>
      <c r="J54" s="64"/>
      <c r="K54" s="64"/>
      <c r="L54" s="64"/>
      <c r="M54" s="64"/>
      <c r="N54" s="63"/>
      <c r="O54" s="64"/>
      <c r="P54" s="64"/>
      <c r="Q54" s="64"/>
      <c r="R54" s="64"/>
    </row>
    <row r="55" spans="1:18" ht="18.75" customHeight="1" outlineLevel="2">
      <c r="A55" s="24">
        <f>A52+1</f>
        <v>32</v>
      </c>
      <c r="B55" s="24">
        <v>1</v>
      </c>
      <c r="C55" s="25" t="s">
        <v>136</v>
      </c>
      <c r="D55" s="25" t="s">
        <v>528</v>
      </c>
      <c r="E55" s="94">
        <f>SUM(F55:R55)</f>
        <v>1589501.87294999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1589501.87294999</v>
      </c>
      <c r="P55" s="94">
        <v>0</v>
      </c>
      <c r="Q55" s="94">
        <v>0</v>
      </c>
      <c r="R55" s="94">
        <v>0</v>
      </c>
    </row>
    <row r="56" spans="1:18" ht="18.75" customHeight="1" outlineLevel="2">
      <c r="A56" s="24">
        <f>A55+1</f>
        <v>33</v>
      </c>
      <c r="B56" s="24">
        <v>2</v>
      </c>
      <c r="C56" s="25" t="s">
        <v>529</v>
      </c>
      <c r="D56" s="25" t="s">
        <v>530</v>
      </c>
      <c r="E56" s="94">
        <f>SUM(F56:R56)</f>
        <v>4942209.13</v>
      </c>
      <c r="F56" s="94">
        <v>231715.18000000002</v>
      </c>
      <c r="G56" s="94">
        <v>0</v>
      </c>
      <c r="H56" s="94">
        <v>65556.99</v>
      </c>
      <c r="I56" s="94">
        <v>0</v>
      </c>
      <c r="J56" s="94">
        <v>0</v>
      </c>
      <c r="K56" s="94">
        <v>0</v>
      </c>
      <c r="L56" s="94">
        <v>906315.02</v>
      </c>
      <c r="M56" s="94">
        <v>0</v>
      </c>
      <c r="N56" s="94">
        <v>1609747.49</v>
      </c>
      <c r="O56" s="94">
        <v>2128874.45</v>
      </c>
      <c r="P56" s="94">
        <v>0</v>
      </c>
      <c r="Q56" s="94">
        <v>0</v>
      </c>
      <c r="R56" s="94">
        <v>0</v>
      </c>
    </row>
    <row r="57" spans="1:18" ht="18.75" customHeight="1" outlineLevel="1">
      <c r="A57" s="106"/>
      <c r="B57" s="122" t="s">
        <v>52</v>
      </c>
      <c r="C57" s="122"/>
      <c r="D57" s="122"/>
      <c r="E57" s="95">
        <f>SUM(E55:E56)</f>
        <v>6531711.00294999</v>
      </c>
      <c r="F57" s="95">
        <v>231715.18000000002</v>
      </c>
      <c r="G57" s="95">
        <v>0</v>
      </c>
      <c r="H57" s="95">
        <v>65556.99</v>
      </c>
      <c r="I57" s="95">
        <v>0</v>
      </c>
      <c r="J57" s="95">
        <v>0</v>
      </c>
      <c r="K57" s="95">
        <v>0</v>
      </c>
      <c r="L57" s="95">
        <v>906315.02</v>
      </c>
      <c r="M57" s="95">
        <v>0</v>
      </c>
      <c r="N57" s="95">
        <v>1609747.49</v>
      </c>
      <c r="O57" s="95">
        <v>3718376.32294999</v>
      </c>
      <c r="P57" s="95">
        <v>0</v>
      </c>
      <c r="Q57" s="95">
        <v>0</v>
      </c>
      <c r="R57" s="95">
        <v>0</v>
      </c>
    </row>
    <row r="58" spans="1:18" ht="18.75" customHeight="1" outlineLevel="1">
      <c r="A58" s="106"/>
      <c r="B58" s="122" t="s">
        <v>53</v>
      </c>
      <c r="C58" s="122"/>
      <c r="D58" s="122"/>
      <c r="E58" s="74"/>
      <c r="F58" s="64"/>
      <c r="G58" s="64"/>
      <c r="H58" s="64"/>
      <c r="I58" s="64"/>
      <c r="J58" s="64"/>
      <c r="K58" s="64"/>
      <c r="L58" s="64"/>
      <c r="M58" s="64"/>
      <c r="N58" s="63"/>
      <c r="O58" s="64"/>
      <c r="P58" s="64"/>
      <c r="Q58" s="64"/>
      <c r="R58" s="64"/>
    </row>
    <row r="59" spans="1:18" ht="18.75" customHeight="1" outlineLevel="2">
      <c r="A59" s="24">
        <f>A56+1</f>
        <v>34</v>
      </c>
      <c r="B59" s="24">
        <v>1</v>
      </c>
      <c r="C59" s="25" t="s">
        <v>54</v>
      </c>
      <c r="D59" s="25" t="s">
        <v>55</v>
      </c>
      <c r="E59" s="94">
        <f aca="true" t="shared" si="3" ref="E59:E109">SUM(F59:R59)</f>
        <v>271603.06</v>
      </c>
      <c r="F59" s="94">
        <v>0</v>
      </c>
      <c r="G59" s="94">
        <v>0</v>
      </c>
      <c r="H59" s="94">
        <v>271603.06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</row>
    <row r="60" spans="1:18" ht="18.75" customHeight="1" outlineLevel="2">
      <c r="A60" s="24">
        <f aca="true" t="shared" si="4" ref="A60:B75">A59+1</f>
        <v>35</v>
      </c>
      <c r="B60" s="24">
        <f t="shared" si="4"/>
        <v>2</v>
      </c>
      <c r="C60" s="25" t="s">
        <v>54</v>
      </c>
      <c r="D60" s="25" t="s">
        <v>531</v>
      </c>
      <c r="E60" s="94">
        <f t="shared" si="3"/>
        <v>1824749.29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758097.58</v>
      </c>
      <c r="O60" s="94">
        <v>1066651.71</v>
      </c>
      <c r="P60" s="94">
        <v>0</v>
      </c>
      <c r="Q60" s="94">
        <v>0</v>
      </c>
      <c r="R60" s="94">
        <v>0</v>
      </c>
    </row>
    <row r="61" spans="1:18" ht="18.75" customHeight="1" outlineLevel="2">
      <c r="A61" s="24">
        <f t="shared" si="4"/>
        <v>36</v>
      </c>
      <c r="B61" s="24">
        <f t="shared" si="4"/>
        <v>3</v>
      </c>
      <c r="C61" s="25" t="s">
        <v>54</v>
      </c>
      <c r="D61" s="25" t="s">
        <v>532</v>
      </c>
      <c r="E61" s="94">
        <f t="shared" si="3"/>
        <v>11274680.08</v>
      </c>
      <c r="F61" s="94">
        <v>971264.86</v>
      </c>
      <c r="G61" s="94">
        <v>0</v>
      </c>
      <c r="H61" s="94">
        <v>250905.19</v>
      </c>
      <c r="I61" s="94">
        <v>343833.73</v>
      </c>
      <c r="J61" s="94">
        <v>0</v>
      </c>
      <c r="K61" s="94">
        <v>0</v>
      </c>
      <c r="L61" s="94">
        <v>3357018.02</v>
      </c>
      <c r="M61" s="94">
        <v>0</v>
      </c>
      <c r="N61" s="94">
        <v>5003584.87</v>
      </c>
      <c r="O61" s="94">
        <v>1150540.44</v>
      </c>
      <c r="P61" s="94">
        <v>0</v>
      </c>
      <c r="Q61" s="94">
        <v>197532.97</v>
      </c>
      <c r="R61" s="94">
        <v>0</v>
      </c>
    </row>
    <row r="62" spans="1:18" ht="18.75" customHeight="1" outlineLevel="2">
      <c r="A62" s="24">
        <f t="shared" si="4"/>
        <v>37</v>
      </c>
      <c r="B62" s="24">
        <f t="shared" si="4"/>
        <v>4</v>
      </c>
      <c r="C62" s="25" t="s">
        <v>54</v>
      </c>
      <c r="D62" s="25" t="s">
        <v>533</v>
      </c>
      <c r="E62" s="94">
        <f t="shared" si="3"/>
        <v>4697538.54</v>
      </c>
      <c r="F62" s="94">
        <v>208830.42</v>
      </c>
      <c r="G62" s="94">
        <v>0</v>
      </c>
      <c r="H62" s="94">
        <v>110394.41</v>
      </c>
      <c r="I62" s="94">
        <v>159106.05</v>
      </c>
      <c r="J62" s="94">
        <v>0</v>
      </c>
      <c r="K62" s="94">
        <v>0</v>
      </c>
      <c r="L62" s="94">
        <v>1415207.94</v>
      </c>
      <c r="M62" s="94">
        <v>0</v>
      </c>
      <c r="N62" s="94">
        <v>2803999.72</v>
      </c>
      <c r="O62" s="94">
        <v>0</v>
      </c>
      <c r="P62" s="94">
        <v>0</v>
      </c>
      <c r="Q62" s="94">
        <v>0</v>
      </c>
      <c r="R62" s="94">
        <v>0</v>
      </c>
    </row>
    <row r="63" spans="1:18" ht="18.75" customHeight="1" outlineLevel="2">
      <c r="A63" s="24">
        <f t="shared" si="4"/>
        <v>38</v>
      </c>
      <c r="B63" s="24">
        <f t="shared" si="4"/>
        <v>5</v>
      </c>
      <c r="C63" s="25" t="s">
        <v>54</v>
      </c>
      <c r="D63" s="25" t="s">
        <v>141</v>
      </c>
      <c r="E63" s="94">
        <f t="shared" si="3"/>
        <v>3854503.18</v>
      </c>
      <c r="F63" s="94">
        <v>298181.95</v>
      </c>
      <c r="G63" s="94">
        <v>0</v>
      </c>
      <c r="H63" s="94">
        <v>44075.35</v>
      </c>
      <c r="I63" s="94">
        <v>0</v>
      </c>
      <c r="J63" s="94">
        <v>0</v>
      </c>
      <c r="K63" s="94">
        <v>0</v>
      </c>
      <c r="L63" s="94">
        <v>519188.28</v>
      </c>
      <c r="M63" s="94">
        <v>0</v>
      </c>
      <c r="N63" s="94">
        <v>810253.87</v>
      </c>
      <c r="O63" s="94">
        <v>2182803.73</v>
      </c>
      <c r="P63" s="94">
        <v>0</v>
      </c>
      <c r="Q63" s="94">
        <v>0</v>
      </c>
      <c r="R63" s="94">
        <v>0</v>
      </c>
    </row>
    <row r="64" spans="1:18" ht="18.75" customHeight="1" outlineLevel="2">
      <c r="A64" s="24">
        <f t="shared" si="4"/>
        <v>39</v>
      </c>
      <c r="B64" s="24">
        <f t="shared" si="4"/>
        <v>6</v>
      </c>
      <c r="C64" s="25" t="s">
        <v>54</v>
      </c>
      <c r="D64" s="25" t="s">
        <v>142</v>
      </c>
      <c r="E64" s="94">
        <f t="shared" si="3"/>
        <v>1482357.4500000002</v>
      </c>
      <c r="F64" s="94">
        <v>155211.88</v>
      </c>
      <c r="G64" s="94">
        <v>13746.12</v>
      </c>
      <c r="H64" s="94">
        <v>0</v>
      </c>
      <c r="I64" s="94">
        <v>0</v>
      </c>
      <c r="J64" s="94">
        <v>0</v>
      </c>
      <c r="K64" s="94">
        <v>0</v>
      </c>
      <c r="L64" s="94">
        <v>619250.67</v>
      </c>
      <c r="M64" s="94">
        <v>0</v>
      </c>
      <c r="N64" s="94">
        <v>0</v>
      </c>
      <c r="O64" s="94">
        <v>694148.78</v>
      </c>
      <c r="P64" s="94">
        <v>0</v>
      </c>
      <c r="Q64" s="94">
        <v>0</v>
      </c>
      <c r="R64" s="94">
        <v>0</v>
      </c>
    </row>
    <row r="65" spans="1:18" ht="18.75" customHeight="1" outlineLevel="2">
      <c r="A65" s="24">
        <f t="shared" si="4"/>
        <v>40</v>
      </c>
      <c r="B65" s="24">
        <f t="shared" si="4"/>
        <v>7</v>
      </c>
      <c r="C65" s="25" t="s">
        <v>54</v>
      </c>
      <c r="D65" s="25" t="s">
        <v>534</v>
      </c>
      <c r="E65" s="94">
        <f t="shared" si="3"/>
        <v>664230.28</v>
      </c>
      <c r="F65" s="94"/>
      <c r="G65" s="94">
        <v>206000</v>
      </c>
      <c r="H65" s="94"/>
      <c r="I65" s="94">
        <v>458230.28</v>
      </c>
      <c r="J65" s="94">
        <v>0</v>
      </c>
      <c r="K65" s="94">
        <v>0</v>
      </c>
      <c r="L65" s="94"/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</row>
    <row r="66" spans="1:18" ht="18.75" customHeight="1" outlineLevel="2">
      <c r="A66" s="24">
        <f t="shared" si="4"/>
        <v>41</v>
      </c>
      <c r="B66" s="24">
        <f t="shared" si="4"/>
        <v>8</v>
      </c>
      <c r="C66" s="25" t="s">
        <v>54</v>
      </c>
      <c r="D66" s="25" t="s">
        <v>535</v>
      </c>
      <c r="E66" s="94">
        <f t="shared" si="3"/>
        <v>678485.5</v>
      </c>
      <c r="F66" s="94"/>
      <c r="G66" s="94">
        <v>206000</v>
      </c>
      <c r="H66" s="94"/>
      <c r="I66" s="94">
        <v>472485.5</v>
      </c>
      <c r="J66" s="94">
        <v>0</v>
      </c>
      <c r="K66" s="94">
        <v>0</v>
      </c>
      <c r="L66" s="94"/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</row>
    <row r="67" spans="1:18" ht="18.75" customHeight="1" outlineLevel="2">
      <c r="A67" s="24">
        <f t="shared" si="4"/>
        <v>42</v>
      </c>
      <c r="B67" s="24">
        <f t="shared" si="4"/>
        <v>9</v>
      </c>
      <c r="C67" s="25" t="s">
        <v>54</v>
      </c>
      <c r="D67" s="25" t="s">
        <v>536</v>
      </c>
      <c r="E67" s="94">
        <f t="shared" si="3"/>
        <v>762773.22</v>
      </c>
      <c r="F67" s="94"/>
      <c r="G67" s="94">
        <v>206000</v>
      </c>
      <c r="H67" s="94"/>
      <c r="I67" s="94">
        <v>556773.22</v>
      </c>
      <c r="J67" s="94">
        <v>0</v>
      </c>
      <c r="K67" s="94">
        <v>0</v>
      </c>
      <c r="L67" s="94"/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</row>
    <row r="68" spans="1:18" ht="18.75" customHeight="1" outlineLevel="2">
      <c r="A68" s="24">
        <f t="shared" si="4"/>
        <v>43</v>
      </c>
      <c r="B68" s="24">
        <f t="shared" si="4"/>
        <v>10</v>
      </c>
      <c r="C68" s="25" t="s">
        <v>54</v>
      </c>
      <c r="D68" s="25" t="s">
        <v>143</v>
      </c>
      <c r="E68" s="94">
        <f t="shared" si="3"/>
        <v>640478.94</v>
      </c>
      <c r="F68" s="94">
        <v>382203.54</v>
      </c>
      <c r="G68" s="94">
        <v>131931.81</v>
      </c>
      <c r="H68" s="94">
        <v>0</v>
      </c>
      <c r="I68" s="94">
        <v>126343.59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</row>
    <row r="69" spans="1:18" ht="18.75" customHeight="1" outlineLevel="2">
      <c r="A69" s="24">
        <f t="shared" si="4"/>
        <v>44</v>
      </c>
      <c r="B69" s="24">
        <f t="shared" si="4"/>
        <v>11</v>
      </c>
      <c r="C69" s="25" t="s">
        <v>54</v>
      </c>
      <c r="D69" s="25" t="s">
        <v>144</v>
      </c>
      <c r="E69" s="94">
        <f t="shared" si="3"/>
        <v>5592331.4399999995</v>
      </c>
      <c r="F69" s="94">
        <v>438567.2</v>
      </c>
      <c r="G69" s="94">
        <v>249726.63</v>
      </c>
      <c r="H69" s="94">
        <v>82416.45</v>
      </c>
      <c r="I69" s="94">
        <v>0</v>
      </c>
      <c r="J69" s="94">
        <v>0</v>
      </c>
      <c r="K69" s="94">
        <v>0</v>
      </c>
      <c r="L69" s="94">
        <v>1518430.89</v>
      </c>
      <c r="M69" s="94">
        <v>0</v>
      </c>
      <c r="N69" s="94">
        <v>1397149.87</v>
      </c>
      <c r="O69" s="94">
        <v>1906040.4</v>
      </c>
      <c r="P69" s="94">
        <v>0</v>
      </c>
      <c r="Q69" s="94">
        <v>0</v>
      </c>
      <c r="R69" s="94">
        <v>0</v>
      </c>
    </row>
    <row r="70" spans="1:18" ht="18.75" customHeight="1" outlineLevel="2">
      <c r="A70" s="24">
        <f t="shared" si="4"/>
        <v>45</v>
      </c>
      <c r="B70" s="24">
        <f t="shared" si="4"/>
        <v>12</v>
      </c>
      <c r="C70" s="25" t="s">
        <v>54</v>
      </c>
      <c r="D70" s="25" t="s">
        <v>145</v>
      </c>
      <c r="E70" s="94">
        <f t="shared" si="3"/>
        <v>4162336.42</v>
      </c>
      <c r="F70" s="94">
        <v>410672.46</v>
      </c>
      <c r="G70" s="94">
        <v>75467.65</v>
      </c>
      <c r="H70" s="94">
        <v>72478.48</v>
      </c>
      <c r="I70" s="94">
        <v>109415.65</v>
      </c>
      <c r="J70" s="94">
        <v>0</v>
      </c>
      <c r="K70" s="94">
        <v>0</v>
      </c>
      <c r="L70" s="94">
        <v>1020231.39</v>
      </c>
      <c r="M70" s="94">
        <v>0</v>
      </c>
      <c r="N70" s="94">
        <v>1134753.53</v>
      </c>
      <c r="O70" s="94">
        <v>1339317.26</v>
      </c>
      <c r="P70" s="94">
        <v>0</v>
      </c>
      <c r="Q70" s="94">
        <v>0</v>
      </c>
      <c r="R70" s="94">
        <v>0</v>
      </c>
    </row>
    <row r="71" spans="1:18" ht="18.75" customHeight="1" outlineLevel="2">
      <c r="A71" s="24">
        <f t="shared" si="4"/>
        <v>46</v>
      </c>
      <c r="B71" s="24">
        <f t="shared" si="4"/>
        <v>13</v>
      </c>
      <c r="C71" s="25" t="s">
        <v>54</v>
      </c>
      <c r="D71" s="25" t="s">
        <v>146</v>
      </c>
      <c r="E71" s="94">
        <f t="shared" si="3"/>
        <v>2426170.1</v>
      </c>
      <c r="F71" s="94">
        <v>504272.39999999997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1921897.7</v>
      </c>
      <c r="P71" s="94">
        <v>0</v>
      </c>
      <c r="Q71" s="94">
        <v>0</v>
      </c>
      <c r="R71" s="94">
        <v>0</v>
      </c>
    </row>
    <row r="72" spans="1:18" ht="18.75" customHeight="1" outlineLevel="2">
      <c r="A72" s="24">
        <f t="shared" si="4"/>
        <v>47</v>
      </c>
      <c r="B72" s="24">
        <f t="shared" si="4"/>
        <v>14</v>
      </c>
      <c r="C72" s="25" t="s">
        <v>54</v>
      </c>
      <c r="D72" s="25" t="s">
        <v>147</v>
      </c>
      <c r="E72" s="94">
        <f t="shared" si="3"/>
        <v>2509984.92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1215611.35</v>
      </c>
      <c r="O72" s="94">
        <v>1294373.57</v>
      </c>
      <c r="P72" s="94">
        <v>0</v>
      </c>
      <c r="Q72" s="94">
        <v>0</v>
      </c>
      <c r="R72" s="94">
        <v>0</v>
      </c>
    </row>
    <row r="73" spans="1:18" ht="18.75" customHeight="1" outlineLevel="2">
      <c r="A73" s="24">
        <f t="shared" si="4"/>
        <v>48</v>
      </c>
      <c r="B73" s="24">
        <f t="shared" si="4"/>
        <v>15</v>
      </c>
      <c r="C73" s="25" t="s">
        <v>54</v>
      </c>
      <c r="D73" s="25" t="s">
        <v>537</v>
      </c>
      <c r="E73" s="94">
        <f t="shared" si="3"/>
        <v>3357801.8600000003</v>
      </c>
      <c r="F73" s="94">
        <v>438332.11</v>
      </c>
      <c r="G73" s="94">
        <v>96098.81</v>
      </c>
      <c r="H73" s="94">
        <v>49010.74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1324375.4300000002</v>
      </c>
      <c r="O73" s="94">
        <v>1449984.77</v>
      </c>
      <c r="P73" s="94">
        <v>0</v>
      </c>
      <c r="Q73" s="94">
        <v>0</v>
      </c>
      <c r="R73" s="94">
        <v>0</v>
      </c>
    </row>
    <row r="74" spans="1:18" ht="18.75" customHeight="1" outlineLevel="2">
      <c r="A74" s="24">
        <f t="shared" si="4"/>
        <v>49</v>
      </c>
      <c r="B74" s="24">
        <f t="shared" si="4"/>
        <v>16</v>
      </c>
      <c r="C74" s="25" t="s">
        <v>54</v>
      </c>
      <c r="D74" s="25" t="s">
        <v>148</v>
      </c>
      <c r="E74" s="94">
        <f t="shared" si="3"/>
        <v>3885027.04</v>
      </c>
      <c r="F74" s="94">
        <v>513968.15</v>
      </c>
      <c r="G74" s="94">
        <v>134985.97999999998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1554582.03</v>
      </c>
      <c r="O74" s="94">
        <v>1681490.8800000001</v>
      </c>
      <c r="P74" s="94">
        <v>0</v>
      </c>
      <c r="Q74" s="94">
        <v>0</v>
      </c>
      <c r="R74" s="94">
        <v>0</v>
      </c>
    </row>
    <row r="75" spans="1:18" ht="18.75" customHeight="1" outlineLevel="2">
      <c r="A75" s="24">
        <f t="shared" si="4"/>
        <v>50</v>
      </c>
      <c r="B75" s="24">
        <f t="shared" si="4"/>
        <v>17</v>
      </c>
      <c r="C75" s="25" t="s">
        <v>54</v>
      </c>
      <c r="D75" s="25" t="s">
        <v>149</v>
      </c>
      <c r="E75" s="94">
        <f t="shared" si="3"/>
        <v>2657437.1799999997</v>
      </c>
      <c r="F75" s="94">
        <v>419987.69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1360645.93</v>
      </c>
      <c r="O75" s="94">
        <v>876803.56</v>
      </c>
      <c r="P75" s="94">
        <v>0</v>
      </c>
      <c r="Q75" s="94">
        <v>0</v>
      </c>
      <c r="R75" s="94">
        <v>0</v>
      </c>
    </row>
    <row r="76" spans="1:18" ht="18.75" customHeight="1" outlineLevel="2">
      <c r="A76" s="24">
        <f aca="true" t="shared" si="5" ref="A76:B91">A75+1</f>
        <v>51</v>
      </c>
      <c r="B76" s="24">
        <f t="shared" si="5"/>
        <v>18</v>
      </c>
      <c r="C76" s="25" t="s">
        <v>54</v>
      </c>
      <c r="D76" s="25" t="s">
        <v>538</v>
      </c>
      <c r="E76" s="94">
        <f t="shared" si="3"/>
        <v>1127640.4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0</v>
      </c>
      <c r="L76" s="94">
        <v>0</v>
      </c>
      <c r="M76" s="94">
        <v>0</v>
      </c>
      <c r="N76" s="94">
        <v>1127640.4</v>
      </c>
      <c r="O76" s="94">
        <v>0</v>
      </c>
      <c r="P76" s="94">
        <v>0</v>
      </c>
      <c r="Q76" s="94">
        <v>0</v>
      </c>
      <c r="R76" s="94">
        <v>0</v>
      </c>
    </row>
    <row r="77" spans="1:18" ht="18.75" customHeight="1" outlineLevel="2">
      <c r="A77" s="24">
        <f t="shared" si="5"/>
        <v>52</v>
      </c>
      <c r="B77" s="24">
        <f t="shared" si="5"/>
        <v>19</v>
      </c>
      <c r="C77" s="25" t="s">
        <v>54</v>
      </c>
      <c r="D77" s="25" t="s">
        <v>150</v>
      </c>
      <c r="E77" s="94">
        <f t="shared" si="3"/>
        <v>1434556.6800000002</v>
      </c>
      <c r="F77" s="94">
        <v>535744.55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898812.13</v>
      </c>
      <c r="P77" s="94">
        <v>0</v>
      </c>
      <c r="Q77" s="94">
        <v>0</v>
      </c>
      <c r="R77" s="94">
        <v>0</v>
      </c>
    </row>
    <row r="78" spans="1:18" ht="18.75" customHeight="1" outlineLevel="2">
      <c r="A78" s="24">
        <f t="shared" si="5"/>
        <v>53</v>
      </c>
      <c r="B78" s="24">
        <f t="shared" si="5"/>
        <v>20</v>
      </c>
      <c r="C78" s="25" t="s">
        <v>54</v>
      </c>
      <c r="D78" s="25" t="s">
        <v>539</v>
      </c>
      <c r="E78" s="94">
        <f t="shared" si="3"/>
        <v>362222.27999999997</v>
      </c>
      <c r="F78" s="94">
        <v>362222.27999999997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</row>
    <row r="79" spans="1:18" ht="18.75" customHeight="1" outlineLevel="2">
      <c r="A79" s="24">
        <f t="shared" si="5"/>
        <v>54</v>
      </c>
      <c r="B79" s="24">
        <f t="shared" si="5"/>
        <v>21</v>
      </c>
      <c r="C79" s="25" t="s">
        <v>54</v>
      </c>
      <c r="D79" s="25" t="s">
        <v>540</v>
      </c>
      <c r="E79" s="94">
        <f t="shared" si="3"/>
        <v>338675.93999999994</v>
      </c>
      <c r="F79" s="94">
        <v>338675.93999999994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</row>
    <row r="80" spans="1:18" ht="18.75" customHeight="1" outlineLevel="2">
      <c r="A80" s="24">
        <f t="shared" si="5"/>
        <v>55</v>
      </c>
      <c r="B80" s="24">
        <f t="shared" si="5"/>
        <v>22</v>
      </c>
      <c r="C80" s="25" t="s">
        <v>54</v>
      </c>
      <c r="D80" s="25" t="s">
        <v>541</v>
      </c>
      <c r="E80" s="94">
        <f t="shared" si="3"/>
        <v>389514.70999999996</v>
      </c>
      <c r="F80" s="94">
        <v>389514.70999999996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</row>
    <row r="81" spans="1:18" ht="18.75" customHeight="1" outlineLevel="2">
      <c r="A81" s="24">
        <f t="shared" si="5"/>
        <v>56</v>
      </c>
      <c r="B81" s="24">
        <f t="shared" si="5"/>
        <v>23</v>
      </c>
      <c r="C81" s="25" t="s">
        <v>54</v>
      </c>
      <c r="D81" s="25" t="s">
        <v>151</v>
      </c>
      <c r="E81" s="94">
        <f t="shared" si="3"/>
        <v>357453.69</v>
      </c>
      <c r="F81" s="94">
        <v>357453.69</v>
      </c>
      <c r="G81" s="94">
        <v>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</row>
    <row r="82" spans="1:18" ht="18.75" customHeight="1" outlineLevel="2">
      <c r="A82" s="24">
        <f t="shared" si="5"/>
        <v>57</v>
      </c>
      <c r="B82" s="24">
        <f t="shared" si="5"/>
        <v>24</v>
      </c>
      <c r="C82" s="25" t="s">
        <v>54</v>
      </c>
      <c r="D82" s="25" t="s">
        <v>542</v>
      </c>
      <c r="E82" s="94">
        <f t="shared" si="3"/>
        <v>365570.24</v>
      </c>
      <c r="F82" s="94">
        <v>365570.24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</row>
    <row r="83" spans="1:18" ht="18.75" customHeight="1" outlineLevel="2">
      <c r="A83" s="24">
        <f t="shared" si="5"/>
        <v>58</v>
      </c>
      <c r="B83" s="24">
        <f t="shared" si="5"/>
        <v>25</v>
      </c>
      <c r="C83" s="25" t="s">
        <v>54</v>
      </c>
      <c r="D83" s="25" t="s">
        <v>543</v>
      </c>
      <c r="E83" s="94">
        <f t="shared" si="3"/>
        <v>311276.67</v>
      </c>
      <c r="F83" s="94">
        <v>311276.67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</row>
    <row r="84" spans="1:18" ht="18.75" customHeight="1" outlineLevel="2">
      <c r="A84" s="24">
        <f t="shared" si="5"/>
        <v>59</v>
      </c>
      <c r="B84" s="24">
        <f t="shared" si="5"/>
        <v>26</v>
      </c>
      <c r="C84" s="25" t="s">
        <v>54</v>
      </c>
      <c r="D84" s="25" t="s">
        <v>544</v>
      </c>
      <c r="E84" s="94">
        <f t="shared" si="3"/>
        <v>1546712.87</v>
      </c>
      <c r="F84" s="94">
        <v>433678.7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1113034.1700000002</v>
      </c>
      <c r="P84" s="94">
        <v>0</v>
      </c>
      <c r="Q84" s="94">
        <v>0</v>
      </c>
      <c r="R84" s="94">
        <v>0</v>
      </c>
    </row>
    <row r="85" spans="1:18" ht="18.75" customHeight="1" outlineLevel="2">
      <c r="A85" s="24">
        <f t="shared" si="5"/>
        <v>60</v>
      </c>
      <c r="B85" s="24">
        <f t="shared" si="5"/>
        <v>27</v>
      </c>
      <c r="C85" s="25" t="s">
        <v>54</v>
      </c>
      <c r="D85" s="25" t="s">
        <v>152</v>
      </c>
      <c r="E85" s="94">
        <f t="shared" si="3"/>
        <v>1015345.35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1015345.35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</row>
    <row r="86" spans="1:18" ht="18.75" customHeight="1" outlineLevel="2">
      <c r="A86" s="24">
        <f t="shared" si="5"/>
        <v>61</v>
      </c>
      <c r="B86" s="24">
        <f t="shared" si="5"/>
        <v>28</v>
      </c>
      <c r="C86" s="25" t="s">
        <v>54</v>
      </c>
      <c r="D86" s="25" t="s">
        <v>153</v>
      </c>
      <c r="E86" s="94">
        <f t="shared" si="3"/>
        <v>2910692.0300000003</v>
      </c>
      <c r="F86" s="94">
        <v>542619.49</v>
      </c>
      <c r="G86" s="94">
        <v>190260.66</v>
      </c>
      <c r="H86" s="94">
        <v>0</v>
      </c>
      <c r="I86" s="94">
        <v>100395.9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2077415.98</v>
      </c>
      <c r="P86" s="94">
        <v>0</v>
      </c>
      <c r="Q86" s="94">
        <v>0</v>
      </c>
      <c r="R86" s="94">
        <v>0</v>
      </c>
    </row>
    <row r="87" spans="1:18" ht="18.75" customHeight="1" outlineLevel="2">
      <c r="A87" s="24">
        <f t="shared" si="5"/>
        <v>62</v>
      </c>
      <c r="B87" s="24">
        <f t="shared" si="5"/>
        <v>29</v>
      </c>
      <c r="C87" s="25" t="s">
        <v>54</v>
      </c>
      <c r="D87" s="25" t="s">
        <v>545</v>
      </c>
      <c r="E87" s="94">
        <f t="shared" si="3"/>
        <v>58802.04</v>
      </c>
      <c r="F87" s="94">
        <v>0</v>
      </c>
      <c r="G87" s="94">
        <v>0</v>
      </c>
      <c r="H87" s="94">
        <v>58802.04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</row>
    <row r="88" spans="1:18" ht="18.75" customHeight="1" outlineLevel="2">
      <c r="A88" s="24">
        <f t="shared" si="5"/>
        <v>63</v>
      </c>
      <c r="B88" s="24">
        <f t="shared" si="5"/>
        <v>30</v>
      </c>
      <c r="C88" s="25" t="s">
        <v>54</v>
      </c>
      <c r="D88" s="25" t="s">
        <v>546</v>
      </c>
      <c r="E88" s="94">
        <f t="shared" si="3"/>
        <v>591800.94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591800.94</v>
      </c>
      <c r="P88" s="94">
        <v>0</v>
      </c>
      <c r="Q88" s="94">
        <v>0</v>
      </c>
      <c r="R88" s="94">
        <v>0</v>
      </c>
    </row>
    <row r="89" spans="1:18" ht="18.75" customHeight="1" outlineLevel="2">
      <c r="A89" s="24">
        <f t="shared" si="5"/>
        <v>64</v>
      </c>
      <c r="B89" s="24">
        <f t="shared" si="5"/>
        <v>31</v>
      </c>
      <c r="C89" s="25" t="s">
        <v>54</v>
      </c>
      <c r="D89" s="25" t="s">
        <v>547</v>
      </c>
      <c r="E89" s="94">
        <f t="shared" si="3"/>
        <v>587367.6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587367.6</v>
      </c>
      <c r="P89" s="94">
        <v>0</v>
      </c>
      <c r="Q89" s="94">
        <v>0</v>
      </c>
      <c r="R89" s="94">
        <v>0</v>
      </c>
    </row>
    <row r="90" spans="1:18" ht="18.75" customHeight="1" outlineLevel="2">
      <c r="A90" s="24">
        <f t="shared" si="5"/>
        <v>65</v>
      </c>
      <c r="B90" s="24">
        <f t="shared" si="5"/>
        <v>32</v>
      </c>
      <c r="C90" s="25" t="s">
        <v>54</v>
      </c>
      <c r="D90" s="25" t="s">
        <v>548</v>
      </c>
      <c r="E90" s="94">
        <f t="shared" si="3"/>
        <v>58767.36</v>
      </c>
      <c r="F90" s="94">
        <v>0</v>
      </c>
      <c r="G90" s="94">
        <v>0</v>
      </c>
      <c r="H90" s="94">
        <v>58767.36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</row>
    <row r="91" spans="1:18" ht="18.75" customHeight="1" outlineLevel="2">
      <c r="A91" s="24">
        <f t="shared" si="5"/>
        <v>66</v>
      </c>
      <c r="B91" s="24">
        <f t="shared" si="5"/>
        <v>33</v>
      </c>
      <c r="C91" s="25" t="s">
        <v>54</v>
      </c>
      <c r="D91" s="25" t="s">
        <v>549</v>
      </c>
      <c r="E91" s="94">
        <f t="shared" si="3"/>
        <v>58112.58</v>
      </c>
      <c r="F91" s="94">
        <v>0</v>
      </c>
      <c r="G91" s="94">
        <v>0</v>
      </c>
      <c r="H91" s="94">
        <v>58112.58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</row>
    <row r="92" spans="1:18" ht="18.75" customHeight="1" outlineLevel="2">
      <c r="A92" s="24">
        <f aca="true" t="shared" si="6" ref="A92:B107">A91+1</f>
        <v>67</v>
      </c>
      <c r="B92" s="24">
        <f t="shared" si="6"/>
        <v>34</v>
      </c>
      <c r="C92" s="25" t="s">
        <v>54</v>
      </c>
      <c r="D92" s="25" t="s">
        <v>550</v>
      </c>
      <c r="E92" s="94">
        <f t="shared" si="3"/>
        <v>56845.7</v>
      </c>
      <c r="F92" s="94">
        <v>0</v>
      </c>
      <c r="G92" s="94">
        <v>0</v>
      </c>
      <c r="H92" s="94">
        <v>56845.7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</row>
    <row r="93" spans="1:18" ht="18.75" customHeight="1" outlineLevel="2">
      <c r="A93" s="24">
        <f t="shared" si="6"/>
        <v>68</v>
      </c>
      <c r="B93" s="24">
        <f t="shared" si="6"/>
        <v>35</v>
      </c>
      <c r="C93" s="25" t="s">
        <v>54</v>
      </c>
      <c r="D93" s="25" t="s">
        <v>551</v>
      </c>
      <c r="E93" s="94">
        <f t="shared" si="3"/>
        <v>84708.79</v>
      </c>
      <c r="F93" s="94">
        <v>0</v>
      </c>
      <c r="G93" s="94">
        <v>0</v>
      </c>
      <c r="H93" s="94">
        <v>84708.79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</row>
    <row r="94" spans="1:18" ht="18.75" customHeight="1" outlineLevel="2">
      <c r="A94" s="24">
        <f t="shared" si="6"/>
        <v>69</v>
      </c>
      <c r="B94" s="24">
        <f t="shared" si="6"/>
        <v>36</v>
      </c>
      <c r="C94" s="25" t="s">
        <v>54</v>
      </c>
      <c r="D94" s="25" t="s">
        <v>552</v>
      </c>
      <c r="E94" s="94">
        <f t="shared" si="3"/>
        <v>1530112.0699999998</v>
      </c>
      <c r="F94" s="94">
        <v>182174.45</v>
      </c>
      <c r="G94" s="94">
        <v>44255.1</v>
      </c>
      <c r="H94" s="94">
        <v>62446.57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1241235.95</v>
      </c>
      <c r="O94" s="94">
        <v>0</v>
      </c>
      <c r="P94" s="94">
        <v>0</v>
      </c>
      <c r="Q94" s="94">
        <v>0</v>
      </c>
      <c r="R94" s="94">
        <v>0</v>
      </c>
    </row>
    <row r="95" spans="1:18" ht="18.75" customHeight="1" outlineLevel="2">
      <c r="A95" s="24">
        <f t="shared" si="6"/>
        <v>70</v>
      </c>
      <c r="B95" s="24">
        <f t="shared" si="6"/>
        <v>37</v>
      </c>
      <c r="C95" s="25" t="s">
        <v>54</v>
      </c>
      <c r="D95" s="25" t="s">
        <v>154</v>
      </c>
      <c r="E95" s="94">
        <f t="shared" si="3"/>
        <v>4248385.94</v>
      </c>
      <c r="F95" s="94">
        <v>425141.87</v>
      </c>
      <c r="G95" s="94">
        <v>154840.42</v>
      </c>
      <c r="H95" s="94">
        <v>82793.66</v>
      </c>
      <c r="I95" s="94">
        <v>129587.54</v>
      </c>
      <c r="J95" s="94">
        <v>0</v>
      </c>
      <c r="K95" s="94">
        <v>0</v>
      </c>
      <c r="L95" s="94">
        <v>947119.68</v>
      </c>
      <c r="M95" s="94">
        <v>0</v>
      </c>
      <c r="N95" s="94">
        <v>1033385.98</v>
      </c>
      <c r="O95" s="94">
        <v>1475516.79</v>
      </c>
      <c r="P95" s="94">
        <v>0</v>
      </c>
      <c r="Q95" s="94">
        <v>0</v>
      </c>
      <c r="R95" s="94">
        <v>0</v>
      </c>
    </row>
    <row r="96" spans="1:18" ht="18.75" customHeight="1" outlineLevel="2">
      <c r="A96" s="24">
        <f t="shared" si="6"/>
        <v>71</v>
      </c>
      <c r="B96" s="24">
        <f t="shared" si="6"/>
        <v>38</v>
      </c>
      <c r="C96" s="25" t="s">
        <v>54</v>
      </c>
      <c r="D96" s="25" t="s">
        <v>155</v>
      </c>
      <c r="E96" s="94">
        <f t="shared" si="3"/>
        <v>774388.3999999999</v>
      </c>
      <c r="F96" s="94">
        <v>511249.85</v>
      </c>
      <c r="G96" s="94">
        <v>171061.49000000002</v>
      </c>
      <c r="H96" s="94">
        <v>0</v>
      </c>
      <c r="I96" s="94">
        <v>92077.06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</row>
    <row r="97" spans="1:18" ht="18.75" customHeight="1" outlineLevel="2">
      <c r="A97" s="24">
        <f t="shared" si="6"/>
        <v>72</v>
      </c>
      <c r="B97" s="24">
        <f t="shared" si="6"/>
        <v>39</v>
      </c>
      <c r="C97" s="25" t="s">
        <v>54</v>
      </c>
      <c r="D97" s="25" t="s">
        <v>156</v>
      </c>
      <c r="E97" s="94">
        <f t="shared" si="3"/>
        <v>778911.28</v>
      </c>
      <c r="F97" s="94">
        <v>515772.73</v>
      </c>
      <c r="G97" s="94">
        <v>171061.49000000002</v>
      </c>
      <c r="H97" s="94">
        <v>0</v>
      </c>
      <c r="I97" s="94">
        <v>92077.06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</row>
    <row r="98" spans="1:18" ht="18.75" customHeight="1" outlineLevel="2">
      <c r="A98" s="24">
        <f t="shared" si="6"/>
        <v>73</v>
      </c>
      <c r="B98" s="24">
        <f t="shared" si="6"/>
        <v>40</v>
      </c>
      <c r="C98" s="25" t="s">
        <v>54</v>
      </c>
      <c r="D98" s="25" t="s">
        <v>553</v>
      </c>
      <c r="E98" s="94">
        <f t="shared" si="3"/>
        <v>4494886.12</v>
      </c>
      <c r="F98" s="94">
        <v>695272.77</v>
      </c>
      <c r="G98" s="94">
        <v>92229.92</v>
      </c>
      <c r="H98" s="94">
        <v>60354.82000000001</v>
      </c>
      <c r="I98" s="94">
        <v>84677.36</v>
      </c>
      <c r="J98" s="94">
        <v>0</v>
      </c>
      <c r="K98" s="94">
        <v>0</v>
      </c>
      <c r="L98" s="94">
        <v>1053251.99</v>
      </c>
      <c r="M98" s="94">
        <v>0</v>
      </c>
      <c r="N98" s="94">
        <v>1680557.67</v>
      </c>
      <c r="O98" s="94">
        <v>828541.59</v>
      </c>
      <c r="P98" s="94">
        <v>0</v>
      </c>
      <c r="Q98" s="94">
        <v>0</v>
      </c>
      <c r="R98" s="94">
        <v>0</v>
      </c>
    </row>
    <row r="99" spans="1:18" ht="18.75" customHeight="1" outlineLevel="2">
      <c r="A99" s="24">
        <f t="shared" si="6"/>
        <v>74</v>
      </c>
      <c r="B99" s="24">
        <f t="shared" si="6"/>
        <v>41</v>
      </c>
      <c r="C99" s="25" t="s">
        <v>54</v>
      </c>
      <c r="D99" s="25" t="s">
        <v>554</v>
      </c>
      <c r="E99" s="94">
        <f t="shared" si="3"/>
        <v>5766322.2</v>
      </c>
      <c r="F99" s="94">
        <v>0</v>
      </c>
      <c r="G99" s="94">
        <v>0</v>
      </c>
      <c r="H99" s="94">
        <v>0</v>
      </c>
      <c r="I99" s="94">
        <v>670056.33</v>
      </c>
      <c r="J99" s="94">
        <v>0</v>
      </c>
      <c r="K99" s="94">
        <v>0</v>
      </c>
      <c r="L99" s="94">
        <v>5096265.87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</row>
    <row r="100" spans="1:18" ht="18.75" customHeight="1" outlineLevel="2">
      <c r="A100" s="24">
        <f t="shared" si="6"/>
        <v>75</v>
      </c>
      <c r="B100" s="24">
        <f t="shared" si="6"/>
        <v>42</v>
      </c>
      <c r="C100" s="25" t="s">
        <v>54</v>
      </c>
      <c r="D100" s="25" t="s">
        <v>555</v>
      </c>
      <c r="E100" s="94">
        <f t="shared" si="3"/>
        <v>4582232.49</v>
      </c>
      <c r="F100" s="94">
        <v>445591.92</v>
      </c>
      <c r="G100" s="94">
        <v>0</v>
      </c>
      <c r="H100" s="94">
        <v>59581.63</v>
      </c>
      <c r="I100" s="94">
        <v>133166.84</v>
      </c>
      <c r="J100" s="94">
        <v>0</v>
      </c>
      <c r="K100" s="94">
        <v>0</v>
      </c>
      <c r="L100" s="94">
        <v>706944.73</v>
      </c>
      <c r="M100" s="94">
        <v>0</v>
      </c>
      <c r="N100" s="94">
        <v>1241366.57</v>
      </c>
      <c r="O100" s="94">
        <v>1995580.8</v>
      </c>
      <c r="P100" s="94">
        <v>0</v>
      </c>
      <c r="Q100" s="94">
        <v>0</v>
      </c>
      <c r="R100" s="94">
        <v>0</v>
      </c>
    </row>
    <row r="101" spans="1:18" ht="18.75" customHeight="1" outlineLevel="2">
      <c r="A101" s="24">
        <f t="shared" si="6"/>
        <v>76</v>
      </c>
      <c r="B101" s="24">
        <f t="shared" si="6"/>
        <v>43</v>
      </c>
      <c r="C101" s="25" t="s">
        <v>54</v>
      </c>
      <c r="D101" s="25" t="s">
        <v>556</v>
      </c>
      <c r="E101" s="94">
        <f t="shared" si="3"/>
        <v>6900238.4799999995</v>
      </c>
      <c r="F101" s="94">
        <v>0</v>
      </c>
      <c r="G101" s="94">
        <v>0</v>
      </c>
      <c r="H101" s="94">
        <v>114162.64</v>
      </c>
      <c r="I101" s="94">
        <v>0</v>
      </c>
      <c r="J101" s="94">
        <v>0</v>
      </c>
      <c r="K101" s="94">
        <v>0</v>
      </c>
      <c r="L101" s="94">
        <v>1545904.49</v>
      </c>
      <c r="M101" s="94">
        <v>0</v>
      </c>
      <c r="N101" s="94">
        <v>2064975.2400000002</v>
      </c>
      <c r="O101" s="94">
        <v>2943671.3</v>
      </c>
      <c r="P101" s="94">
        <v>0</v>
      </c>
      <c r="Q101" s="94">
        <v>231524.81</v>
      </c>
      <c r="R101" s="94">
        <v>0</v>
      </c>
    </row>
    <row r="102" spans="1:18" ht="18.75" customHeight="1" outlineLevel="2">
      <c r="A102" s="24">
        <f t="shared" si="6"/>
        <v>77</v>
      </c>
      <c r="B102" s="24">
        <f t="shared" si="6"/>
        <v>44</v>
      </c>
      <c r="C102" s="25" t="s">
        <v>54</v>
      </c>
      <c r="D102" s="25" t="s">
        <v>557</v>
      </c>
      <c r="E102" s="94">
        <f t="shared" si="3"/>
        <v>9225094.62</v>
      </c>
      <c r="F102" s="94">
        <v>1364720</v>
      </c>
      <c r="G102" s="94">
        <v>378603.71</v>
      </c>
      <c r="H102" s="94">
        <v>118348.96</v>
      </c>
      <c r="I102" s="94">
        <v>125519.14</v>
      </c>
      <c r="J102" s="94">
        <v>0</v>
      </c>
      <c r="K102" s="94">
        <v>0</v>
      </c>
      <c r="L102" s="94">
        <v>1627703.6099999999</v>
      </c>
      <c r="M102" s="94">
        <v>0</v>
      </c>
      <c r="N102" s="94">
        <v>2455356.92</v>
      </c>
      <c r="O102" s="94">
        <v>3154842.28</v>
      </c>
      <c r="P102" s="94">
        <v>0</v>
      </c>
      <c r="Q102" s="94">
        <v>0</v>
      </c>
      <c r="R102" s="94">
        <v>0</v>
      </c>
    </row>
    <row r="103" spans="1:18" ht="18.75" customHeight="1" outlineLevel="2">
      <c r="A103" s="24">
        <f t="shared" si="6"/>
        <v>78</v>
      </c>
      <c r="B103" s="24">
        <f t="shared" si="6"/>
        <v>45</v>
      </c>
      <c r="C103" s="25" t="s">
        <v>54</v>
      </c>
      <c r="D103" s="25" t="s">
        <v>157</v>
      </c>
      <c r="E103" s="94">
        <f t="shared" si="3"/>
        <v>8300525.47</v>
      </c>
      <c r="F103" s="94">
        <v>924702.9</v>
      </c>
      <c r="G103" s="94">
        <v>397081.02</v>
      </c>
      <c r="H103" s="94">
        <v>109039.75</v>
      </c>
      <c r="I103" s="94">
        <v>0</v>
      </c>
      <c r="J103" s="94">
        <v>0</v>
      </c>
      <c r="K103" s="94">
        <v>0</v>
      </c>
      <c r="L103" s="94">
        <v>1550710.89</v>
      </c>
      <c r="M103" s="94">
        <v>0</v>
      </c>
      <c r="N103" s="94">
        <v>2892188.04</v>
      </c>
      <c r="O103" s="94">
        <v>2426802.87</v>
      </c>
      <c r="P103" s="94">
        <v>0</v>
      </c>
      <c r="Q103" s="94">
        <v>0</v>
      </c>
      <c r="R103" s="94">
        <v>0</v>
      </c>
    </row>
    <row r="104" spans="1:18" ht="18.75" customHeight="1" outlineLevel="2">
      <c r="A104" s="24">
        <f t="shared" si="6"/>
        <v>79</v>
      </c>
      <c r="B104" s="24">
        <f t="shared" si="6"/>
        <v>46</v>
      </c>
      <c r="C104" s="25" t="s">
        <v>54</v>
      </c>
      <c r="D104" s="25" t="s">
        <v>158</v>
      </c>
      <c r="E104" s="94">
        <f t="shared" si="3"/>
        <v>5718729.34</v>
      </c>
      <c r="F104" s="94">
        <v>830981.47</v>
      </c>
      <c r="G104" s="94">
        <v>0</v>
      </c>
      <c r="H104" s="94">
        <v>73868.31</v>
      </c>
      <c r="I104" s="94">
        <v>55145.15</v>
      </c>
      <c r="J104" s="94">
        <v>0</v>
      </c>
      <c r="K104" s="94">
        <v>0</v>
      </c>
      <c r="L104" s="94">
        <v>1188383.95</v>
      </c>
      <c r="M104" s="94">
        <v>0</v>
      </c>
      <c r="N104" s="94">
        <v>1372950.21</v>
      </c>
      <c r="O104" s="94">
        <v>2197400.25</v>
      </c>
      <c r="P104" s="94">
        <v>0</v>
      </c>
      <c r="Q104" s="94">
        <v>0</v>
      </c>
      <c r="R104" s="94">
        <v>0</v>
      </c>
    </row>
    <row r="105" spans="1:18" ht="18.75" customHeight="1" outlineLevel="2">
      <c r="A105" s="24">
        <f t="shared" si="6"/>
        <v>80</v>
      </c>
      <c r="B105" s="24">
        <f t="shared" si="6"/>
        <v>47</v>
      </c>
      <c r="C105" s="25" t="s">
        <v>54</v>
      </c>
      <c r="D105" s="25" t="s">
        <v>558</v>
      </c>
      <c r="E105" s="94">
        <f t="shared" si="3"/>
        <v>5517270.23</v>
      </c>
      <c r="F105" s="94">
        <v>668345.6</v>
      </c>
      <c r="G105" s="94">
        <v>352157.89</v>
      </c>
      <c r="H105" s="94">
        <v>71878.52</v>
      </c>
      <c r="I105" s="94">
        <v>170287.64</v>
      </c>
      <c r="J105" s="94">
        <v>0</v>
      </c>
      <c r="K105" s="94">
        <v>0</v>
      </c>
      <c r="L105" s="94">
        <v>800660.91</v>
      </c>
      <c r="M105" s="94">
        <v>0</v>
      </c>
      <c r="N105" s="94">
        <v>1473545.09</v>
      </c>
      <c r="O105" s="94">
        <v>1980394.58</v>
      </c>
      <c r="P105" s="94">
        <v>0</v>
      </c>
      <c r="Q105" s="94">
        <v>0</v>
      </c>
      <c r="R105" s="94">
        <v>0</v>
      </c>
    </row>
    <row r="106" spans="1:18" ht="18.75" customHeight="1" outlineLevel="2">
      <c r="A106" s="24">
        <f t="shared" si="6"/>
        <v>81</v>
      </c>
      <c r="B106" s="24">
        <f t="shared" si="6"/>
        <v>48</v>
      </c>
      <c r="C106" s="25" t="s">
        <v>54</v>
      </c>
      <c r="D106" s="25" t="s">
        <v>559</v>
      </c>
      <c r="E106" s="94">
        <f t="shared" si="3"/>
        <v>388052.76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388052.76</v>
      </c>
      <c r="R106" s="94">
        <v>0</v>
      </c>
    </row>
    <row r="107" spans="1:18" ht="18.75" customHeight="1" outlineLevel="2">
      <c r="A107" s="24">
        <f t="shared" si="6"/>
        <v>82</v>
      </c>
      <c r="B107" s="24">
        <f t="shared" si="6"/>
        <v>49</v>
      </c>
      <c r="C107" s="25" t="s">
        <v>54</v>
      </c>
      <c r="D107" s="25" t="s">
        <v>159</v>
      </c>
      <c r="E107" s="94">
        <f t="shared" si="3"/>
        <v>3424089.15</v>
      </c>
      <c r="F107" s="94">
        <v>192844.9</v>
      </c>
      <c r="G107" s="94">
        <v>93599.26</v>
      </c>
      <c r="H107" s="94">
        <v>0</v>
      </c>
      <c r="I107" s="94">
        <v>0</v>
      </c>
      <c r="J107" s="94">
        <v>0</v>
      </c>
      <c r="K107" s="94">
        <v>0</v>
      </c>
      <c r="L107" s="94">
        <v>723367.34</v>
      </c>
      <c r="M107" s="94">
        <v>0</v>
      </c>
      <c r="N107" s="94">
        <v>1217045.22</v>
      </c>
      <c r="O107" s="94">
        <v>1197232.4300000002</v>
      </c>
      <c r="P107" s="94">
        <v>0</v>
      </c>
      <c r="Q107" s="94">
        <v>0</v>
      </c>
      <c r="R107" s="94">
        <v>0</v>
      </c>
    </row>
    <row r="108" spans="1:18" ht="18.75" customHeight="1" outlineLevel="2">
      <c r="A108" s="24">
        <f>A107+1</f>
        <v>83</v>
      </c>
      <c r="B108" s="24">
        <f>B107+1</f>
        <v>50</v>
      </c>
      <c r="C108" s="25" t="s">
        <v>54</v>
      </c>
      <c r="D108" s="25" t="s">
        <v>560</v>
      </c>
      <c r="E108" s="94">
        <f t="shared" si="3"/>
        <v>15657641.5</v>
      </c>
      <c r="F108" s="94">
        <v>1546723.96</v>
      </c>
      <c r="G108" s="94">
        <v>0</v>
      </c>
      <c r="H108" s="94">
        <v>278868.29</v>
      </c>
      <c r="I108" s="94">
        <v>440858.74</v>
      </c>
      <c r="J108" s="94">
        <v>0</v>
      </c>
      <c r="K108" s="94">
        <v>0</v>
      </c>
      <c r="L108" s="94">
        <v>2571294.37</v>
      </c>
      <c r="M108" s="94">
        <v>0</v>
      </c>
      <c r="N108" s="94">
        <v>8039724.64</v>
      </c>
      <c r="O108" s="94">
        <v>2528799.84</v>
      </c>
      <c r="P108" s="94">
        <v>0</v>
      </c>
      <c r="Q108" s="94">
        <v>251371.66</v>
      </c>
      <c r="R108" s="94">
        <v>0</v>
      </c>
    </row>
    <row r="109" spans="1:18" ht="18.75" customHeight="1" outlineLevel="2">
      <c r="A109" s="24">
        <f>A108+1</f>
        <v>84</v>
      </c>
      <c r="B109" s="24">
        <f>B108+1</f>
        <v>51</v>
      </c>
      <c r="C109" s="25" t="s">
        <v>54</v>
      </c>
      <c r="D109" s="25" t="s">
        <v>561</v>
      </c>
      <c r="E109" s="94">
        <f t="shared" si="3"/>
        <v>1062989.96</v>
      </c>
      <c r="F109" s="94">
        <v>715808.13</v>
      </c>
      <c r="G109" s="94">
        <v>0</v>
      </c>
      <c r="H109" s="94">
        <v>0</v>
      </c>
      <c r="I109" s="94">
        <v>347181.83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</row>
    <row r="110" spans="1:18" ht="18.75" customHeight="1" outlineLevel="1">
      <c r="A110" s="106"/>
      <c r="B110" s="122" t="s">
        <v>52</v>
      </c>
      <c r="C110" s="122"/>
      <c r="D110" s="122"/>
      <c r="E110" s="95">
        <f>SUM(E59:E109)</f>
        <v>140768424.38000003</v>
      </c>
      <c r="F110" s="95">
        <v>17397579.48</v>
      </c>
      <c r="G110" s="95">
        <v>3365107.96</v>
      </c>
      <c r="H110" s="95">
        <v>2229463.3</v>
      </c>
      <c r="I110" s="95">
        <v>4667218.61</v>
      </c>
      <c r="J110" s="95">
        <v>0</v>
      </c>
      <c r="K110" s="95">
        <v>0</v>
      </c>
      <c r="L110" s="95">
        <v>27276280.369999997</v>
      </c>
      <c r="M110" s="95">
        <v>0</v>
      </c>
      <c r="N110" s="95">
        <v>43203026.11000001</v>
      </c>
      <c r="O110" s="95">
        <v>41561266.35000001</v>
      </c>
      <c r="P110" s="95">
        <v>0</v>
      </c>
      <c r="Q110" s="95">
        <v>1068482.2</v>
      </c>
      <c r="R110" s="95">
        <v>0</v>
      </c>
    </row>
    <row r="111" spans="1:18" ht="18.75" customHeight="1" outlineLevel="1">
      <c r="A111" s="106"/>
      <c r="B111" s="122" t="s">
        <v>76</v>
      </c>
      <c r="C111" s="122"/>
      <c r="D111" s="122"/>
      <c r="E111" s="74"/>
      <c r="F111" s="64"/>
      <c r="G111" s="64"/>
      <c r="H111" s="64"/>
      <c r="I111" s="64"/>
      <c r="J111" s="64"/>
      <c r="K111" s="64"/>
      <c r="L111" s="64"/>
      <c r="M111" s="64"/>
      <c r="N111" s="63"/>
      <c r="O111" s="64"/>
      <c r="P111" s="64"/>
      <c r="Q111" s="64"/>
      <c r="R111" s="64"/>
    </row>
    <row r="112" spans="1:18" ht="18.75" customHeight="1" outlineLevel="2">
      <c r="A112" s="24">
        <f>A109+1</f>
        <v>85</v>
      </c>
      <c r="B112" s="24">
        <v>1</v>
      </c>
      <c r="C112" s="25" t="s">
        <v>77</v>
      </c>
      <c r="D112" s="25" t="s">
        <v>562</v>
      </c>
      <c r="E112" s="94">
        <f>SUM(F112:R112)</f>
        <v>2873319.67</v>
      </c>
      <c r="F112" s="94">
        <v>0</v>
      </c>
      <c r="G112" s="94">
        <v>0</v>
      </c>
      <c r="H112" s="94">
        <v>0</v>
      </c>
      <c r="I112" s="94">
        <v>93352.94</v>
      </c>
      <c r="J112" s="94">
        <v>0</v>
      </c>
      <c r="K112" s="94">
        <v>0</v>
      </c>
      <c r="L112" s="94">
        <v>1453719.32</v>
      </c>
      <c r="M112" s="94">
        <v>0</v>
      </c>
      <c r="N112" s="94">
        <v>0</v>
      </c>
      <c r="O112" s="94">
        <v>1326247.41</v>
      </c>
      <c r="P112" s="94">
        <v>0</v>
      </c>
      <c r="Q112" s="94">
        <v>0</v>
      </c>
      <c r="R112" s="94">
        <v>0</v>
      </c>
    </row>
    <row r="113" spans="1:18" ht="18.75" customHeight="1" outlineLevel="2">
      <c r="A113" s="24">
        <f>A112+1</f>
        <v>86</v>
      </c>
      <c r="B113" s="24">
        <v>2</v>
      </c>
      <c r="C113" s="25" t="s">
        <v>77</v>
      </c>
      <c r="D113" s="25" t="s">
        <v>563</v>
      </c>
      <c r="E113" s="94">
        <f>SUM(F113:R113)</f>
        <v>7559077</v>
      </c>
      <c r="F113" s="94">
        <v>615414.14</v>
      </c>
      <c r="G113" s="94">
        <v>0</v>
      </c>
      <c r="H113" s="94">
        <v>0</v>
      </c>
      <c r="I113" s="94">
        <v>153303.03</v>
      </c>
      <c r="J113" s="94">
        <v>0</v>
      </c>
      <c r="K113" s="94">
        <v>0</v>
      </c>
      <c r="L113" s="94">
        <v>0</v>
      </c>
      <c r="M113" s="94">
        <v>0</v>
      </c>
      <c r="N113" s="94">
        <v>5100513.61</v>
      </c>
      <c r="O113" s="94">
        <v>1597644.2</v>
      </c>
      <c r="P113" s="94">
        <v>0</v>
      </c>
      <c r="Q113" s="94">
        <v>92202.02</v>
      </c>
      <c r="R113" s="94">
        <v>0</v>
      </c>
    </row>
    <row r="114" spans="1:18" ht="18.75" customHeight="1" outlineLevel="1">
      <c r="A114" s="106"/>
      <c r="B114" s="122" t="s">
        <v>52</v>
      </c>
      <c r="C114" s="122"/>
      <c r="D114" s="122"/>
      <c r="E114" s="95">
        <f>SUM(E112:E113)</f>
        <v>10432396.67</v>
      </c>
      <c r="F114" s="95">
        <v>615414.14</v>
      </c>
      <c r="G114" s="95">
        <v>0</v>
      </c>
      <c r="H114" s="95">
        <v>0</v>
      </c>
      <c r="I114" s="95">
        <v>246655.97</v>
      </c>
      <c r="J114" s="95">
        <v>0</v>
      </c>
      <c r="K114" s="95">
        <v>0</v>
      </c>
      <c r="L114" s="95">
        <v>1453719.32</v>
      </c>
      <c r="M114" s="95">
        <v>0</v>
      </c>
      <c r="N114" s="95">
        <v>5100513.61</v>
      </c>
      <c r="O114" s="95">
        <v>2923891.61</v>
      </c>
      <c r="P114" s="95">
        <v>0</v>
      </c>
      <c r="Q114" s="95">
        <v>92202.02</v>
      </c>
      <c r="R114" s="95">
        <v>0</v>
      </c>
    </row>
    <row r="115" spans="1:18" ht="18.75" customHeight="1" outlineLevel="1">
      <c r="A115" s="106"/>
      <c r="B115" s="122" t="s">
        <v>160</v>
      </c>
      <c r="C115" s="122"/>
      <c r="D115" s="122"/>
      <c r="E115" s="74"/>
      <c r="F115" s="64"/>
      <c r="G115" s="64"/>
      <c r="H115" s="64"/>
      <c r="I115" s="64"/>
      <c r="J115" s="64"/>
      <c r="K115" s="64"/>
      <c r="L115" s="64"/>
      <c r="M115" s="64"/>
      <c r="N115" s="63"/>
      <c r="O115" s="64"/>
      <c r="P115" s="64"/>
      <c r="Q115" s="64"/>
      <c r="R115" s="64"/>
    </row>
    <row r="116" spans="1:18" ht="18.75" customHeight="1" outlineLevel="2">
      <c r="A116" s="24">
        <f>A113+1</f>
        <v>87</v>
      </c>
      <c r="B116" s="24">
        <v>1</v>
      </c>
      <c r="C116" s="25" t="s">
        <v>161</v>
      </c>
      <c r="D116" s="25" t="s">
        <v>564</v>
      </c>
      <c r="E116" s="94">
        <f>SUM(F116:R116)</f>
        <v>720543.7100000001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720543.7100000001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0</v>
      </c>
    </row>
    <row r="117" spans="1:18" ht="18.75" customHeight="1" outlineLevel="1">
      <c r="A117" s="106"/>
      <c r="B117" s="122" t="s">
        <v>52</v>
      </c>
      <c r="C117" s="122"/>
      <c r="D117" s="122"/>
      <c r="E117" s="95">
        <f>SUM(E116:E116)</f>
        <v>720543.7100000001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720543.7100000001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</row>
    <row r="118" spans="1:18" ht="18.75" customHeight="1" outlineLevel="1">
      <c r="A118" s="106"/>
      <c r="B118" s="122" t="s">
        <v>565</v>
      </c>
      <c r="C118" s="122"/>
      <c r="D118" s="122"/>
      <c r="E118" s="74"/>
      <c r="F118" s="64"/>
      <c r="G118" s="64"/>
      <c r="H118" s="64"/>
      <c r="I118" s="64"/>
      <c r="J118" s="64"/>
      <c r="K118" s="64"/>
      <c r="L118" s="64"/>
      <c r="M118" s="64"/>
      <c r="N118" s="63"/>
      <c r="O118" s="64"/>
      <c r="P118" s="64"/>
      <c r="Q118" s="64"/>
      <c r="R118" s="64"/>
    </row>
    <row r="119" spans="1:18" ht="18.75" customHeight="1" outlineLevel="2">
      <c r="A119" s="24">
        <f>A116+1</f>
        <v>88</v>
      </c>
      <c r="B119" s="24">
        <v>1</v>
      </c>
      <c r="C119" s="25" t="s">
        <v>566</v>
      </c>
      <c r="D119" s="25" t="s">
        <v>567</v>
      </c>
      <c r="E119" s="94">
        <f>SUM(F119:R119)</f>
        <v>1411687.8200000003</v>
      </c>
      <c r="F119" s="94">
        <v>297453.65</v>
      </c>
      <c r="G119" s="94">
        <v>207844.03</v>
      </c>
      <c r="H119" s="94">
        <v>69999.91</v>
      </c>
      <c r="I119" s="94">
        <v>0</v>
      </c>
      <c r="J119" s="94">
        <v>0</v>
      </c>
      <c r="K119" s="94">
        <v>0</v>
      </c>
      <c r="L119" s="94">
        <v>744878.4</v>
      </c>
      <c r="M119" s="94">
        <v>0</v>
      </c>
      <c r="N119" s="94">
        <v>0</v>
      </c>
      <c r="O119" s="94">
        <v>0</v>
      </c>
      <c r="P119" s="94">
        <v>42511</v>
      </c>
      <c r="Q119" s="94">
        <v>49000.83</v>
      </c>
      <c r="R119" s="94">
        <v>0</v>
      </c>
    </row>
    <row r="120" spans="1:18" ht="18.75" customHeight="1" outlineLevel="1">
      <c r="A120" s="106"/>
      <c r="B120" s="122" t="s">
        <v>52</v>
      </c>
      <c r="C120" s="122"/>
      <c r="D120" s="122"/>
      <c r="E120" s="95">
        <f>SUM(E119)</f>
        <v>1411687.8200000003</v>
      </c>
      <c r="F120" s="95">
        <v>297453.65</v>
      </c>
      <c r="G120" s="95">
        <v>207844.03</v>
      </c>
      <c r="H120" s="95">
        <v>69999.91</v>
      </c>
      <c r="I120" s="95">
        <v>0</v>
      </c>
      <c r="J120" s="95">
        <v>0</v>
      </c>
      <c r="K120" s="95">
        <v>0</v>
      </c>
      <c r="L120" s="95">
        <v>744878.4</v>
      </c>
      <c r="M120" s="95">
        <v>0</v>
      </c>
      <c r="N120" s="95">
        <v>0</v>
      </c>
      <c r="O120" s="95">
        <v>0</v>
      </c>
      <c r="P120" s="95">
        <v>42511</v>
      </c>
      <c r="Q120" s="95">
        <v>49000.83</v>
      </c>
      <c r="R120" s="95">
        <v>0</v>
      </c>
    </row>
    <row r="121" spans="1:18" ht="18.75" customHeight="1" outlineLevel="1">
      <c r="A121" s="106"/>
      <c r="B121" s="122" t="s">
        <v>82</v>
      </c>
      <c r="C121" s="122"/>
      <c r="D121" s="122"/>
      <c r="E121" s="74"/>
      <c r="F121" s="64"/>
      <c r="G121" s="64"/>
      <c r="H121" s="64"/>
      <c r="I121" s="64"/>
      <c r="J121" s="64"/>
      <c r="K121" s="64"/>
      <c r="L121" s="64"/>
      <c r="M121" s="64"/>
      <c r="N121" s="63"/>
      <c r="O121" s="64"/>
      <c r="P121" s="64"/>
      <c r="Q121" s="64"/>
      <c r="R121" s="64"/>
    </row>
    <row r="122" spans="1:18" ht="18.75" customHeight="1" outlineLevel="2">
      <c r="A122" s="24">
        <f>A119+1</f>
        <v>89</v>
      </c>
      <c r="B122" s="24">
        <v>1</v>
      </c>
      <c r="C122" s="25" t="s">
        <v>83</v>
      </c>
      <c r="D122" s="25" t="s">
        <v>568</v>
      </c>
      <c r="E122" s="94">
        <f>SUM(F122:R122)</f>
        <v>3513567.46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3513567.46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4">
        <v>0</v>
      </c>
    </row>
    <row r="123" spans="1:18" ht="18.75" customHeight="1" outlineLevel="2">
      <c r="A123" s="24">
        <f>A122+1</f>
        <v>90</v>
      </c>
      <c r="B123" s="24">
        <v>2</v>
      </c>
      <c r="C123" s="25" t="s">
        <v>83</v>
      </c>
      <c r="D123" s="25" t="s">
        <v>569</v>
      </c>
      <c r="E123" s="94">
        <f>SUM(F123:R123)</f>
        <v>2015488.9300000002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  <c r="L123" s="94">
        <v>2015488.9300000002</v>
      </c>
      <c r="M123" s="94">
        <v>0</v>
      </c>
      <c r="N123" s="94">
        <v>0</v>
      </c>
      <c r="O123" s="94">
        <v>0</v>
      </c>
      <c r="P123" s="94">
        <v>0</v>
      </c>
      <c r="Q123" s="94">
        <v>0</v>
      </c>
      <c r="R123" s="94">
        <v>0</v>
      </c>
    </row>
    <row r="124" spans="1:18" ht="18.75" customHeight="1" outlineLevel="1">
      <c r="A124" s="34"/>
      <c r="B124" s="122" t="s">
        <v>52</v>
      </c>
      <c r="C124" s="122"/>
      <c r="D124" s="122"/>
      <c r="E124" s="95">
        <f>SUM(E122:E123)</f>
        <v>5529056.390000001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5529056.390000001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</row>
    <row r="125" spans="1:18" ht="18.75" customHeight="1" outlineLevel="1">
      <c r="A125" s="106"/>
      <c r="B125" s="122" t="s">
        <v>570</v>
      </c>
      <c r="C125" s="122"/>
      <c r="D125" s="122"/>
      <c r="E125" s="74"/>
      <c r="F125" s="64"/>
      <c r="G125" s="64"/>
      <c r="H125" s="64"/>
      <c r="I125" s="64"/>
      <c r="J125" s="64"/>
      <c r="K125" s="64"/>
      <c r="L125" s="64"/>
      <c r="M125" s="64"/>
      <c r="N125" s="63"/>
      <c r="O125" s="64"/>
      <c r="P125" s="64"/>
      <c r="Q125" s="64"/>
      <c r="R125" s="64"/>
    </row>
    <row r="126" spans="1:18" ht="18.75" customHeight="1" outlineLevel="2">
      <c r="A126" s="24">
        <f>A123+1</f>
        <v>91</v>
      </c>
      <c r="B126" s="24">
        <v>1</v>
      </c>
      <c r="C126" s="25" t="s">
        <v>571</v>
      </c>
      <c r="D126" s="25" t="s">
        <v>572</v>
      </c>
      <c r="E126" s="94">
        <f>SUM(F126:R126)</f>
        <v>4655935.6899999995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0</v>
      </c>
      <c r="L126" s="94">
        <v>0</v>
      </c>
      <c r="M126" s="94">
        <v>0</v>
      </c>
      <c r="N126" s="94">
        <v>2323064.46</v>
      </c>
      <c r="O126" s="94">
        <v>2332871.23</v>
      </c>
      <c r="P126" s="94">
        <v>0</v>
      </c>
      <c r="Q126" s="94">
        <v>0</v>
      </c>
      <c r="R126" s="94">
        <v>0</v>
      </c>
    </row>
    <row r="127" spans="1:18" ht="18.75" customHeight="1" outlineLevel="1">
      <c r="A127" s="106"/>
      <c r="B127" s="122" t="s">
        <v>52</v>
      </c>
      <c r="C127" s="122"/>
      <c r="D127" s="122"/>
      <c r="E127" s="95">
        <f>SUM(E126)</f>
        <v>4655935.6899999995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2323064.46</v>
      </c>
      <c r="O127" s="95">
        <v>2332871.23</v>
      </c>
      <c r="P127" s="95">
        <v>0</v>
      </c>
      <c r="Q127" s="95">
        <v>0</v>
      </c>
      <c r="R127" s="95">
        <v>0</v>
      </c>
    </row>
    <row r="128" spans="1:18" ht="18.75" customHeight="1" outlineLevel="1">
      <c r="A128" s="106"/>
      <c r="B128" s="122" t="s">
        <v>165</v>
      </c>
      <c r="C128" s="122"/>
      <c r="D128" s="122"/>
      <c r="E128" s="74"/>
      <c r="F128" s="64"/>
      <c r="G128" s="64"/>
      <c r="H128" s="64"/>
      <c r="I128" s="64"/>
      <c r="J128" s="64"/>
      <c r="K128" s="64"/>
      <c r="L128" s="64"/>
      <c r="M128" s="64"/>
      <c r="N128" s="63"/>
      <c r="O128" s="64"/>
      <c r="P128" s="64"/>
      <c r="Q128" s="64"/>
      <c r="R128" s="64"/>
    </row>
    <row r="129" spans="1:18" ht="18.75" customHeight="1" outlineLevel="2">
      <c r="A129" s="24">
        <f>A126+1</f>
        <v>92</v>
      </c>
      <c r="B129" s="24">
        <v>1</v>
      </c>
      <c r="C129" s="25" t="s">
        <v>573</v>
      </c>
      <c r="D129" s="25" t="s">
        <v>574</v>
      </c>
      <c r="E129" s="94">
        <f>SUM(F129:R129)</f>
        <v>423630</v>
      </c>
      <c r="F129" s="94">
        <v>343081</v>
      </c>
      <c r="G129" s="94">
        <v>0</v>
      </c>
      <c r="H129" s="94">
        <v>80549</v>
      </c>
      <c r="I129" s="94"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  <c r="P129" s="94">
        <v>0</v>
      </c>
      <c r="Q129" s="94">
        <v>0</v>
      </c>
      <c r="R129" s="94">
        <v>0</v>
      </c>
    </row>
    <row r="130" spans="1:18" ht="18.75" customHeight="1" outlineLevel="1">
      <c r="A130" s="106"/>
      <c r="B130" s="122" t="s">
        <v>52</v>
      </c>
      <c r="C130" s="122"/>
      <c r="D130" s="122"/>
      <c r="E130" s="95">
        <f>SUM(E129:E129)</f>
        <v>423630</v>
      </c>
      <c r="F130" s="95">
        <v>343081</v>
      </c>
      <c r="G130" s="95">
        <v>0</v>
      </c>
      <c r="H130" s="95">
        <v>80549</v>
      </c>
      <c r="I130" s="95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</row>
    <row r="131" spans="1:18" ht="18.75" customHeight="1" outlineLevel="1">
      <c r="A131" s="106"/>
      <c r="B131" s="122" t="s">
        <v>84</v>
      </c>
      <c r="C131" s="122"/>
      <c r="D131" s="122"/>
      <c r="E131" s="74"/>
      <c r="F131" s="64"/>
      <c r="G131" s="64"/>
      <c r="H131" s="64"/>
      <c r="I131" s="64"/>
      <c r="J131" s="64"/>
      <c r="K131" s="64"/>
      <c r="L131" s="64"/>
      <c r="M131" s="64"/>
      <c r="N131" s="63"/>
      <c r="O131" s="64"/>
      <c r="P131" s="64"/>
      <c r="Q131" s="64"/>
      <c r="R131" s="64"/>
    </row>
    <row r="132" spans="1:18" ht="18.75" customHeight="1" outlineLevel="2">
      <c r="A132" s="24">
        <f>A129+1</f>
        <v>93</v>
      </c>
      <c r="B132" s="24">
        <v>1</v>
      </c>
      <c r="C132" s="25" t="s">
        <v>88</v>
      </c>
      <c r="D132" s="25" t="s">
        <v>575</v>
      </c>
      <c r="E132" s="94">
        <f aca="true" t="shared" si="7" ref="E132:E151">SUM(F132:R132)</f>
        <v>1943935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1943935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</row>
    <row r="133" spans="1:18" ht="18.75" customHeight="1" outlineLevel="2">
      <c r="A133" s="24">
        <f aca="true" t="shared" si="8" ref="A133:B148">A132+1</f>
        <v>94</v>
      </c>
      <c r="B133" s="24">
        <f t="shared" si="8"/>
        <v>2</v>
      </c>
      <c r="C133" s="25" t="s">
        <v>88</v>
      </c>
      <c r="D133" s="25" t="s">
        <v>576</v>
      </c>
      <c r="E133" s="94">
        <f t="shared" si="7"/>
        <v>1796590.93</v>
      </c>
      <c r="F133" s="94">
        <v>0</v>
      </c>
      <c r="G133" s="94">
        <v>0</v>
      </c>
      <c r="H133" s="94">
        <v>0</v>
      </c>
      <c r="I133" s="94">
        <v>275450.66</v>
      </c>
      <c r="J133" s="94">
        <v>0</v>
      </c>
      <c r="K133" s="94">
        <v>0</v>
      </c>
      <c r="L133" s="94">
        <v>0</v>
      </c>
      <c r="M133" s="94">
        <v>1521140.27</v>
      </c>
      <c r="N133" s="94">
        <v>0</v>
      </c>
      <c r="O133" s="94">
        <v>0</v>
      </c>
      <c r="P133" s="94">
        <v>0</v>
      </c>
      <c r="Q133" s="94">
        <v>0</v>
      </c>
      <c r="R133" s="94">
        <v>0</v>
      </c>
    </row>
    <row r="134" spans="1:18" ht="18.75" customHeight="1" outlineLevel="2">
      <c r="A134" s="24">
        <f t="shared" si="8"/>
        <v>95</v>
      </c>
      <c r="B134" s="24">
        <f t="shared" si="8"/>
        <v>3</v>
      </c>
      <c r="C134" s="25" t="s">
        <v>88</v>
      </c>
      <c r="D134" s="25" t="s">
        <v>577</v>
      </c>
      <c r="E134" s="94">
        <f t="shared" si="7"/>
        <v>1576505</v>
      </c>
      <c r="F134" s="94">
        <v>0</v>
      </c>
      <c r="G134" s="94">
        <v>0</v>
      </c>
      <c r="H134" s="94">
        <v>0</v>
      </c>
      <c r="I134" s="94">
        <v>0</v>
      </c>
      <c r="J134" s="94">
        <v>0</v>
      </c>
      <c r="K134" s="94">
        <v>0</v>
      </c>
      <c r="L134" s="94">
        <v>0</v>
      </c>
      <c r="M134" s="94">
        <v>1576505</v>
      </c>
      <c r="N134" s="94">
        <v>0</v>
      </c>
      <c r="O134" s="94">
        <v>0</v>
      </c>
      <c r="P134" s="94">
        <v>0</v>
      </c>
      <c r="Q134" s="94">
        <v>0</v>
      </c>
      <c r="R134" s="94">
        <v>0</v>
      </c>
    </row>
    <row r="135" spans="1:18" ht="18.75" customHeight="1" outlineLevel="2">
      <c r="A135" s="24">
        <f t="shared" si="8"/>
        <v>96</v>
      </c>
      <c r="B135" s="24">
        <f t="shared" si="8"/>
        <v>4</v>
      </c>
      <c r="C135" s="25" t="s">
        <v>88</v>
      </c>
      <c r="D135" s="25" t="s">
        <v>578</v>
      </c>
      <c r="E135" s="94">
        <f t="shared" si="7"/>
        <v>3817885.61</v>
      </c>
      <c r="F135" s="94">
        <v>0</v>
      </c>
      <c r="G135" s="94">
        <v>0</v>
      </c>
      <c r="H135" s="94">
        <v>0</v>
      </c>
      <c r="I135" s="94">
        <v>0</v>
      </c>
      <c r="J135" s="94">
        <v>0</v>
      </c>
      <c r="K135" s="94">
        <v>0</v>
      </c>
      <c r="L135" s="94">
        <v>0</v>
      </c>
      <c r="M135" s="94">
        <v>3817885.61</v>
      </c>
      <c r="N135" s="94">
        <v>0</v>
      </c>
      <c r="O135" s="94">
        <v>0</v>
      </c>
      <c r="P135" s="94">
        <v>0</v>
      </c>
      <c r="Q135" s="94">
        <v>0</v>
      </c>
      <c r="R135" s="94">
        <v>0</v>
      </c>
    </row>
    <row r="136" spans="1:18" ht="18.75" customHeight="1" outlineLevel="2">
      <c r="A136" s="24">
        <f t="shared" si="8"/>
        <v>97</v>
      </c>
      <c r="B136" s="24">
        <f t="shared" si="8"/>
        <v>5</v>
      </c>
      <c r="C136" s="25" t="s">
        <v>88</v>
      </c>
      <c r="D136" s="25" t="s">
        <v>579</v>
      </c>
      <c r="E136" s="94">
        <f t="shared" si="7"/>
        <v>2883754.3099999996</v>
      </c>
      <c r="F136" s="94">
        <v>0</v>
      </c>
      <c r="G136" s="94">
        <v>0</v>
      </c>
      <c r="H136" s="94">
        <v>0</v>
      </c>
      <c r="I136" s="94">
        <v>0</v>
      </c>
      <c r="J136" s="94">
        <v>0</v>
      </c>
      <c r="K136" s="94">
        <v>0</v>
      </c>
      <c r="L136" s="94">
        <v>0</v>
      </c>
      <c r="M136" s="94">
        <v>2883754.3099999996</v>
      </c>
      <c r="N136" s="94">
        <v>0</v>
      </c>
      <c r="O136" s="94">
        <v>0</v>
      </c>
      <c r="P136" s="94">
        <v>0</v>
      </c>
      <c r="Q136" s="94">
        <v>0</v>
      </c>
      <c r="R136" s="94">
        <v>0</v>
      </c>
    </row>
    <row r="137" spans="1:18" ht="18.75" customHeight="1" outlineLevel="2">
      <c r="A137" s="24">
        <f t="shared" si="8"/>
        <v>98</v>
      </c>
      <c r="B137" s="24">
        <f t="shared" si="8"/>
        <v>6</v>
      </c>
      <c r="C137" s="25" t="s">
        <v>88</v>
      </c>
      <c r="D137" s="25" t="s">
        <v>580</v>
      </c>
      <c r="E137" s="94">
        <f t="shared" si="7"/>
        <v>5901947.9799999995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4">
        <v>0</v>
      </c>
      <c r="M137" s="94">
        <v>5901947.9799999995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</row>
    <row r="138" spans="1:18" ht="18.75" customHeight="1" outlineLevel="2">
      <c r="A138" s="24">
        <f t="shared" si="8"/>
        <v>99</v>
      </c>
      <c r="B138" s="24">
        <f t="shared" si="8"/>
        <v>7</v>
      </c>
      <c r="C138" s="25" t="s">
        <v>88</v>
      </c>
      <c r="D138" s="25" t="s">
        <v>581</v>
      </c>
      <c r="E138" s="94">
        <f t="shared" si="7"/>
        <v>114603.76999999999</v>
      </c>
      <c r="F138" s="94">
        <v>0</v>
      </c>
      <c r="G138" s="94">
        <v>0</v>
      </c>
      <c r="H138" s="94">
        <v>0</v>
      </c>
      <c r="I138" s="94">
        <v>0</v>
      </c>
      <c r="J138" s="94">
        <v>0</v>
      </c>
      <c r="K138" s="94">
        <v>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114603.76999999999</v>
      </c>
      <c r="R138" s="94">
        <v>0</v>
      </c>
    </row>
    <row r="139" spans="1:18" ht="18.75" customHeight="1" outlineLevel="2">
      <c r="A139" s="24">
        <f t="shared" si="8"/>
        <v>100</v>
      </c>
      <c r="B139" s="24">
        <f t="shared" si="8"/>
        <v>8</v>
      </c>
      <c r="C139" s="25" t="s">
        <v>88</v>
      </c>
      <c r="D139" s="25" t="s">
        <v>582</v>
      </c>
      <c r="E139" s="94">
        <f t="shared" si="7"/>
        <v>5203620.34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5203620.34</v>
      </c>
      <c r="N139" s="94">
        <v>0</v>
      </c>
      <c r="O139" s="94">
        <v>0</v>
      </c>
      <c r="P139" s="94">
        <v>0</v>
      </c>
      <c r="Q139" s="94">
        <v>0</v>
      </c>
      <c r="R139" s="94">
        <v>0</v>
      </c>
    </row>
    <row r="140" spans="1:18" ht="18.75" customHeight="1" outlineLevel="2">
      <c r="A140" s="24">
        <f t="shared" si="8"/>
        <v>101</v>
      </c>
      <c r="B140" s="24">
        <f t="shared" si="8"/>
        <v>9</v>
      </c>
      <c r="C140" s="25" t="s">
        <v>88</v>
      </c>
      <c r="D140" s="25" t="s">
        <v>583</v>
      </c>
      <c r="E140" s="94">
        <f t="shared" si="7"/>
        <v>5710280.350000001</v>
      </c>
      <c r="F140" s="94">
        <v>0</v>
      </c>
      <c r="G140" s="94">
        <v>0</v>
      </c>
      <c r="H140" s="94">
        <v>0</v>
      </c>
      <c r="I140" s="94">
        <v>0</v>
      </c>
      <c r="J140" s="94">
        <v>0</v>
      </c>
      <c r="K140" s="94">
        <v>0</v>
      </c>
      <c r="L140" s="94">
        <v>0</v>
      </c>
      <c r="M140" s="94">
        <v>5710280.350000001</v>
      </c>
      <c r="N140" s="94">
        <v>0</v>
      </c>
      <c r="O140" s="94">
        <v>0</v>
      </c>
      <c r="P140" s="94">
        <v>0</v>
      </c>
      <c r="Q140" s="94">
        <v>0</v>
      </c>
      <c r="R140" s="94">
        <v>0</v>
      </c>
    </row>
    <row r="141" spans="1:18" ht="18.75" customHeight="1" outlineLevel="2">
      <c r="A141" s="24">
        <f t="shared" si="8"/>
        <v>102</v>
      </c>
      <c r="B141" s="24">
        <f t="shared" si="8"/>
        <v>10</v>
      </c>
      <c r="C141" s="25" t="s">
        <v>88</v>
      </c>
      <c r="D141" s="25" t="s">
        <v>584</v>
      </c>
      <c r="E141" s="94">
        <f t="shared" si="7"/>
        <v>1086618.5699999998</v>
      </c>
      <c r="F141" s="94">
        <v>861455.0099999999</v>
      </c>
      <c r="G141" s="94">
        <v>0</v>
      </c>
      <c r="H141" s="94">
        <v>225163.56</v>
      </c>
      <c r="I141" s="94"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  <c r="Q141" s="94">
        <v>0</v>
      </c>
      <c r="R141" s="94">
        <v>0</v>
      </c>
    </row>
    <row r="142" spans="1:18" ht="18.75" customHeight="1" outlineLevel="2">
      <c r="A142" s="24">
        <f t="shared" si="8"/>
        <v>103</v>
      </c>
      <c r="B142" s="24">
        <f t="shared" si="8"/>
        <v>11</v>
      </c>
      <c r="C142" s="25" t="s">
        <v>88</v>
      </c>
      <c r="D142" s="25" t="s">
        <v>585</v>
      </c>
      <c r="E142" s="94">
        <f t="shared" si="7"/>
        <v>9076853.16</v>
      </c>
      <c r="F142" s="94">
        <v>0</v>
      </c>
      <c r="G142" s="94">
        <v>0</v>
      </c>
      <c r="H142" s="94">
        <v>0</v>
      </c>
      <c r="I142" s="94">
        <v>1017472</v>
      </c>
      <c r="J142" s="94">
        <v>0</v>
      </c>
      <c r="K142" s="94">
        <v>0</v>
      </c>
      <c r="L142" s="94">
        <v>0</v>
      </c>
      <c r="M142" s="94">
        <v>8059381.16</v>
      </c>
      <c r="N142" s="94">
        <v>0</v>
      </c>
      <c r="O142" s="94">
        <v>0</v>
      </c>
      <c r="P142" s="94">
        <v>0</v>
      </c>
      <c r="Q142" s="94">
        <v>0</v>
      </c>
      <c r="R142" s="94">
        <v>0</v>
      </c>
    </row>
    <row r="143" spans="1:18" ht="18.75" customHeight="1" outlineLevel="2">
      <c r="A143" s="24">
        <f t="shared" si="8"/>
        <v>104</v>
      </c>
      <c r="B143" s="24">
        <f t="shared" si="8"/>
        <v>12</v>
      </c>
      <c r="C143" s="25" t="s">
        <v>88</v>
      </c>
      <c r="D143" s="25" t="s">
        <v>586</v>
      </c>
      <c r="E143" s="94">
        <f t="shared" si="7"/>
        <v>92001.22</v>
      </c>
      <c r="F143" s="94">
        <v>0</v>
      </c>
      <c r="G143" s="94">
        <v>0</v>
      </c>
      <c r="H143" s="94">
        <v>0</v>
      </c>
      <c r="I143" s="94">
        <v>0</v>
      </c>
      <c r="J143" s="94">
        <v>0</v>
      </c>
      <c r="K143" s="94">
        <v>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4">
        <v>92001.22</v>
      </c>
      <c r="R143" s="94">
        <v>0</v>
      </c>
    </row>
    <row r="144" spans="1:18" ht="18.75" customHeight="1" outlineLevel="2">
      <c r="A144" s="24">
        <f t="shared" si="8"/>
        <v>105</v>
      </c>
      <c r="B144" s="24">
        <f t="shared" si="8"/>
        <v>13</v>
      </c>
      <c r="C144" s="25" t="s">
        <v>88</v>
      </c>
      <c r="D144" s="25" t="s">
        <v>587</v>
      </c>
      <c r="E144" s="94">
        <f t="shared" si="7"/>
        <v>10206594.02</v>
      </c>
      <c r="F144" s="94">
        <v>0</v>
      </c>
      <c r="G144" s="94">
        <v>0</v>
      </c>
      <c r="H144" s="94">
        <v>0</v>
      </c>
      <c r="I144" s="94">
        <v>0</v>
      </c>
      <c r="J144" s="94">
        <v>0</v>
      </c>
      <c r="K144" s="94">
        <v>0</v>
      </c>
      <c r="L144" s="94">
        <v>0</v>
      </c>
      <c r="M144" s="94">
        <v>10206594.02</v>
      </c>
      <c r="N144" s="94">
        <v>0</v>
      </c>
      <c r="O144" s="94">
        <v>0</v>
      </c>
      <c r="P144" s="94">
        <v>0</v>
      </c>
      <c r="Q144" s="94">
        <v>0</v>
      </c>
      <c r="R144" s="94">
        <v>0</v>
      </c>
    </row>
    <row r="145" spans="1:18" ht="18.75" customHeight="1" outlineLevel="2">
      <c r="A145" s="24">
        <f t="shared" si="8"/>
        <v>106</v>
      </c>
      <c r="B145" s="24">
        <f t="shared" si="8"/>
        <v>14</v>
      </c>
      <c r="C145" s="25" t="s">
        <v>88</v>
      </c>
      <c r="D145" s="25" t="s">
        <v>166</v>
      </c>
      <c r="E145" s="94">
        <f t="shared" si="7"/>
        <v>83275.47</v>
      </c>
      <c r="F145" s="94">
        <v>0</v>
      </c>
      <c r="G145" s="94">
        <v>0</v>
      </c>
      <c r="H145" s="94">
        <v>0</v>
      </c>
      <c r="I145" s="94">
        <v>0</v>
      </c>
      <c r="J145" s="94">
        <v>0</v>
      </c>
      <c r="K145" s="94">
        <v>0</v>
      </c>
      <c r="L145" s="94">
        <v>0</v>
      </c>
      <c r="M145" s="94">
        <v>0</v>
      </c>
      <c r="N145" s="94">
        <v>0</v>
      </c>
      <c r="O145" s="94">
        <v>0</v>
      </c>
      <c r="P145" s="94">
        <v>0</v>
      </c>
      <c r="Q145" s="94">
        <v>83275.47</v>
      </c>
      <c r="R145" s="94">
        <v>0</v>
      </c>
    </row>
    <row r="146" spans="1:18" ht="18.75" customHeight="1" outlineLevel="2">
      <c r="A146" s="24">
        <f t="shared" si="8"/>
        <v>107</v>
      </c>
      <c r="B146" s="24">
        <f t="shared" si="8"/>
        <v>15</v>
      </c>
      <c r="C146" s="25" t="s">
        <v>88</v>
      </c>
      <c r="D146" s="25" t="s">
        <v>588</v>
      </c>
      <c r="E146" s="94">
        <f t="shared" si="7"/>
        <v>150721.95</v>
      </c>
      <c r="F146" s="94">
        <v>0</v>
      </c>
      <c r="G146" s="94">
        <v>0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150721.95</v>
      </c>
      <c r="R146" s="94">
        <v>0</v>
      </c>
    </row>
    <row r="147" spans="1:18" ht="18.75" customHeight="1" outlineLevel="2">
      <c r="A147" s="24">
        <f t="shared" si="8"/>
        <v>108</v>
      </c>
      <c r="B147" s="24">
        <f t="shared" si="8"/>
        <v>16</v>
      </c>
      <c r="C147" s="25" t="s">
        <v>88</v>
      </c>
      <c r="D147" s="25" t="s">
        <v>589</v>
      </c>
      <c r="E147" s="94">
        <f t="shared" si="7"/>
        <v>1602956.08</v>
      </c>
      <c r="F147" s="94">
        <v>0</v>
      </c>
      <c r="G147" s="94">
        <v>0</v>
      </c>
      <c r="H147" s="94">
        <v>285618.22000000003</v>
      </c>
      <c r="I147" s="94">
        <v>0</v>
      </c>
      <c r="J147" s="94">
        <v>0</v>
      </c>
      <c r="K147" s="94">
        <v>0</v>
      </c>
      <c r="L147" s="94">
        <v>0</v>
      </c>
      <c r="M147" s="94">
        <v>1317337.86</v>
      </c>
      <c r="N147" s="94">
        <v>0</v>
      </c>
      <c r="O147" s="94">
        <v>0</v>
      </c>
      <c r="P147" s="94">
        <v>0</v>
      </c>
      <c r="Q147" s="94">
        <v>0</v>
      </c>
      <c r="R147" s="94">
        <v>0</v>
      </c>
    </row>
    <row r="148" spans="1:18" ht="18.75" customHeight="1" outlineLevel="2">
      <c r="A148" s="24">
        <f t="shared" si="8"/>
        <v>109</v>
      </c>
      <c r="B148" s="24">
        <f t="shared" si="8"/>
        <v>17</v>
      </c>
      <c r="C148" s="25" t="s">
        <v>88</v>
      </c>
      <c r="D148" s="25" t="s">
        <v>590</v>
      </c>
      <c r="E148" s="94">
        <f t="shared" si="7"/>
        <v>8125968.45</v>
      </c>
      <c r="F148" s="94">
        <v>0</v>
      </c>
      <c r="G148" s="94">
        <v>0</v>
      </c>
      <c r="H148" s="94">
        <v>0</v>
      </c>
      <c r="I148" s="94">
        <v>0</v>
      </c>
      <c r="J148" s="94">
        <v>0</v>
      </c>
      <c r="K148" s="94">
        <v>0</v>
      </c>
      <c r="L148" s="94">
        <v>0</v>
      </c>
      <c r="M148" s="94">
        <v>8125968.45</v>
      </c>
      <c r="N148" s="94">
        <v>0</v>
      </c>
      <c r="O148" s="94">
        <v>0</v>
      </c>
      <c r="P148" s="94">
        <v>0</v>
      </c>
      <c r="Q148" s="94">
        <v>0</v>
      </c>
      <c r="R148" s="94">
        <v>0</v>
      </c>
    </row>
    <row r="149" spans="1:18" ht="18.75" customHeight="1" outlineLevel="2">
      <c r="A149" s="24">
        <f aca="true" t="shared" si="9" ref="A149:B151">A148+1</f>
        <v>110</v>
      </c>
      <c r="B149" s="24">
        <f t="shared" si="9"/>
        <v>18</v>
      </c>
      <c r="C149" s="25" t="s">
        <v>88</v>
      </c>
      <c r="D149" s="25" t="s">
        <v>591</v>
      </c>
      <c r="E149" s="94">
        <f t="shared" si="7"/>
        <v>8257756.36</v>
      </c>
      <c r="F149" s="94">
        <v>0</v>
      </c>
      <c r="G149" s="94">
        <v>0</v>
      </c>
      <c r="H149" s="94">
        <v>0</v>
      </c>
      <c r="I149" s="94">
        <v>0</v>
      </c>
      <c r="J149" s="94">
        <v>0</v>
      </c>
      <c r="K149" s="94">
        <v>0</v>
      </c>
      <c r="L149" s="94">
        <v>0</v>
      </c>
      <c r="M149" s="94">
        <v>8257756.36</v>
      </c>
      <c r="N149" s="94">
        <v>0</v>
      </c>
      <c r="O149" s="94">
        <v>0</v>
      </c>
      <c r="P149" s="94">
        <v>0</v>
      </c>
      <c r="Q149" s="94">
        <v>0</v>
      </c>
      <c r="R149" s="94">
        <v>0</v>
      </c>
    </row>
    <row r="150" spans="1:18" ht="18.75" customHeight="1" outlineLevel="2">
      <c r="A150" s="24">
        <f t="shared" si="9"/>
        <v>111</v>
      </c>
      <c r="B150" s="24">
        <f t="shared" si="9"/>
        <v>19</v>
      </c>
      <c r="C150" s="25" t="s">
        <v>88</v>
      </c>
      <c r="D150" s="25" t="s">
        <v>592</v>
      </c>
      <c r="E150" s="94">
        <f t="shared" si="7"/>
        <v>5068206.55</v>
      </c>
      <c r="F150" s="94">
        <v>0</v>
      </c>
      <c r="G150" s="94">
        <v>0</v>
      </c>
      <c r="H150" s="94">
        <v>0</v>
      </c>
      <c r="I150" s="94">
        <v>0</v>
      </c>
      <c r="J150" s="94">
        <v>0</v>
      </c>
      <c r="K150" s="94">
        <v>0</v>
      </c>
      <c r="L150" s="94">
        <v>0</v>
      </c>
      <c r="M150" s="94">
        <v>5068206.55</v>
      </c>
      <c r="N150" s="94">
        <v>0</v>
      </c>
      <c r="O150" s="94">
        <v>0</v>
      </c>
      <c r="P150" s="94">
        <v>0</v>
      </c>
      <c r="Q150" s="94">
        <v>0</v>
      </c>
      <c r="R150" s="94">
        <v>0</v>
      </c>
    </row>
    <row r="151" spans="1:18" ht="18.75" customHeight="1" outlineLevel="2">
      <c r="A151" s="24">
        <f t="shared" si="9"/>
        <v>112</v>
      </c>
      <c r="B151" s="24">
        <f t="shared" si="9"/>
        <v>20</v>
      </c>
      <c r="C151" s="25" t="s">
        <v>88</v>
      </c>
      <c r="D151" s="25" t="s">
        <v>593</v>
      </c>
      <c r="E151" s="94">
        <f t="shared" si="7"/>
        <v>2014629.4300000002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2014629.4300000002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</row>
    <row r="152" spans="1:18" ht="18.75" customHeight="1" outlineLevel="1">
      <c r="A152" s="106"/>
      <c r="B152" s="122" t="s">
        <v>52</v>
      </c>
      <c r="C152" s="122"/>
      <c r="D152" s="122"/>
      <c r="E152" s="95">
        <f>SUM(E132:E151)</f>
        <v>74714704.55</v>
      </c>
      <c r="F152" s="95">
        <v>861455.0099999999</v>
      </c>
      <c r="G152" s="95">
        <v>0</v>
      </c>
      <c r="H152" s="95">
        <v>510781.78</v>
      </c>
      <c r="I152" s="95">
        <v>1292922.66</v>
      </c>
      <c r="J152" s="95">
        <v>0</v>
      </c>
      <c r="K152" s="95">
        <v>2014629.4300000002</v>
      </c>
      <c r="L152" s="95">
        <v>0</v>
      </c>
      <c r="M152" s="95">
        <v>69594313.25999999</v>
      </c>
      <c r="N152" s="95">
        <v>0</v>
      </c>
      <c r="O152" s="95">
        <v>0</v>
      </c>
      <c r="P152" s="95">
        <v>0</v>
      </c>
      <c r="Q152" s="95">
        <v>440602.41</v>
      </c>
      <c r="R152" s="95">
        <v>0</v>
      </c>
    </row>
    <row r="153" spans="1:18" ht="18.75" customHeight="1" outlineLevel="1">
      <c r="A153" s="106"/>
      <c r="B153" s="122" t="s">
        <v>100</v>
      </c>
      <c r="C153" s="122"/>
      <c r="D153" s="122"/>
      <c r="E153" s="74"/>
      <c r="F153" s="64"/>
      <c r="G153" s="64"/>
      <c r="H153" s="64"/>
      <c r="I153" s="64"/>
      <c r="J153" s="64"/>
      <c r="K153" s="64"/>
      <c r="L153" s="64"/>
      <c r="M153" s="64"/>
      <c r="N153" s="63"/>
      <c r="O153" s="64"/>
      <c r="P153" s="64"/>
      <c r="Q153" s="64"/>
      <c r="R153" s="64"/>
    </row>
    <row r="154" spans="1:18" ht="18.75" customHeight="1" outlineLevel="2">
      <c r="A154" s="24">
        <f>A151+1</f>
        <v>113</v>
      </c>
      <c r="B154" s="24">
        <v>1</v>
      </c>
      <c r="C154" s="25" t="s">
        <v>594</v>
      </c>
      <c r="D154" s="25" t="s">
        <v>595</v>
      </c>
      <c r="E154" s="94">
        <f>SUM(F154:R154)</f>
        <v>3050934.9299999997</v>
      </c>
      <c r="F154" s="94">
        <v>656827.86</v>
      </c>
      <c r="G154" s="94">
        <v>414144.77999999997</v>
      </c>
      <c r="H154" s="94">
        <v>96206.91</v>
      </c>
      <c r="I154" s="94">
        <v>0</v>
      </c>
      <c r="J154" s="94">
        <v>0</v>
      </c>
      <c r="K154" s="94">
        <v>0</v>
      </c>
      <c r="L154" s="94">
        <v>1883755.38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</row>
    <row r="155" spans="1:18" ht="18.75" customHeight="1" outlineLevel="1">
      <c r="A155" s="106"/>
      <c r="B155" s="122" t="s">
        <v>52</v>
      </c>
      <c r="C155" s="122"/>
      <c r="D155" s="122"/>
      <c r="E155" s="95">
        <f>SUM(E154)</f>
        <v>3050934.9299999997</v>
      </c>
      <c r="F155" s="95">
        <v>656827.86</v>
      </c>
      <c r="G155" s="95">
        <v>414144.77999999997</v>
      </c>
      <c r="H155" s="95">
        <v>96206.91</v>
      </c>
      <c r="I155" s="95">
        <v>0</v>
      </c>
      <c r="J155" s="95">
        <v>0</v>
      </c>
      <c r="K155" s="95">
        <v>0</v>
      </c>
      <c r="L155" s="95">
        <v>1883755.38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5">
        <v>0</v>
      </c>
    </row>
    <row r="156" spans="1:18" ht="18.75" customHeight="1" outlineLevel="1">
      <c r="A156" s="106"/>
      <c r="B156" s="122" t="s">
        <v>596</v>
      </c>
      <c r="C156" s="122"/>
      <c r="D156" s="122"/>
      <c r="E156" s="74"/>
      <c r="F156" s="64"/>
      <c r="G156" s="64"/>
      <c r="H156" s="64"/>
      <c r="I156" s="64"/>
      <c r="J156" s="64">
        <v>0</v>
      </c>
      <c r="K156" s="64"/>
      <c r="L156" s="64"/>
      <c r="M156" s="64"/>
      <c r="N156" s="63"/>
      <c r="O156" s="64"/>
      <c r="P156" s="64"/>
      <c r="Q156" s="64"/>
      <c r="R156" s="64"/>
    </row>
    <row r="157" spans="1:18" ht="18.75" customHeight="1" outlineLevel="2">
      <c r="A157" s="24">
        <f>A154+1</f>
        <v>114</v>
      </c>
      <c r="B157" s="24">
        <v>1</v>
      </c>
      <c r="C157" s="25" t="s">
        <v>597</v>
      </c>
      <c r="D157" s="25" t="s">
        <v>598</v>
      </c>
      <c r="E157" s="94">
        <f>SUM(F157:R157)</f>
        <v>2820000</v>
      </c>
      <c r="F157" s="94">
        <v>0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0</v>
      </c>
      <c r="M157" s="94">
        <v>0</v>
      </c>
      <c r="N157" s="94">
        <v>0</v>
      </c>
      <c r="O157" s="94">
        <v>2820000</v>
      </c>
      <c r="P157" s="94">
        <v>0</v>
      </c>
      <c r="Q157" s="94">
        <v>0</v>
      </c>
      <c r="R157" s="94">
        <v>0</v>
      </c>
    </row>
    <row r="158" spans="1:18" ht="18.75" customHeight="1" outlineLevel="1">
      <c r="A158" s="106"/>
      <c r="B158" s="122" t="s">
        <v>52</v>
      </c>
      <c r="C158" s="122"/>
      <c r="D158" s="122"/>
      <c r="E158" s="95">
        <f>SUM(E157)</f>
        <v>2820000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2820000</v>
      </c>
      <c r="P158" s="95">
        <v>0</v>
      </c>
      <c r="Q158" s="95">
        <v>0</v>
      </c>
      <c r="R158" s="95">
        <v>0</v>
      </c>
    </row>
    <row r="159" spans="1:18" ht="18.75" customHeight="1" outlineLevel="1">
      <c r="A159" s="106"/>
      <c r="B159" s="122" t="s">
        <v>171</v>
      </c>
      <c r="C159" s="122"/>
      <c r="D159" s="122"/>
      <c r="E159" s="74"/>
      <c r="F159" s="64"/>
      <c r="G159" s="64"/>
      <c r="H159" s="64"/>
      <c r="I159" s="64"/>
      <c r="J159" s="64"/>
      <c r="K159" s="64"/>
      <c r="L159" s="64"/>
      <c r="M159" s="64"/>
      <c r="N159" s="63"/>
      <c r="O159" s="64"/>
      <c r="P159" s="64"/>
      <c r="Q159" s="64"/>
      <c r="R159" s="64"/>
    </row>
    <row r="160" spans="1:18" ht="18.75" customHeight="1" outlineLevel="2">
      <c r="A160" s="24">
        <f>A157+1</f>
        <v>115</v>
      </c>
      <c r="B160" s="24">
        <v>1</v>
      </c>
      <c r="C160" s="25" t="s">
        <v>172</v>
      </c>
      <c r="D160" s="25" t="s">
        <v>173</v>
      </c>
      <c r="E160" s="94">
        <f>SUM(F160:R160)</f>
        <v>38799.759999999995</v>
      </c>
      <c r="F160" s="94">
        <v>0</v>
      </c>
      <c r="G160" s="94"/>
      <c r="H160" s="94">
        <v>38799.759999999995</v>
      </c>
      <c r="I160" s="94">
        <v>0</v>
      </c>
      <c r="J160" s="94">
        <v>0</v>
      </c>
      <c r="K160" s="94">
        <v>0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</row>
    <row r="161" spans="1:18" ht="18.75" customHeight="1" outlineLevel="1">
      <c r="A161" s="106"/>
      <c r="B161" s="122" t="s">
        <v>52</v>
      </c>
      <c r="C161" s="122"/>
      <c r="D161" s="122"/>
      <c r="E161" s="95">
        <f>SUM(E160)</f>
        <v>38799.759999999995</v>
      </c>
      <c r="F161" s="95">
        <v>0</v>
      </c>
      <c r="G161" s="95">
        <v>0</v>
      </c>
      <c r="H161" s="95">
        <v>38799.759999999995</v>
      </c>
      <c r="I161" s="95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5">
        <v>0</v>
      </c>
    </row>
    <row r="162" spans="1:18" ht="18.75" customHeight="1" outlineLevel="1">
      <c r="A162" s="106"/>
      <c r="B162" s="122" t="s">
        <v>174</v>
      </c>
      <c r="C162" s="122"/>
      <c r="D162" s="122"/>
      <c r="E162" s="74"/>
      <c r="F162" s="64"/>
      <c r="G162" s="64"/>
      <c r="H162" s="64"/>
      <c r="I162" s="64"/>
      <c r="J162" s="64"/>
      <c r="K162" s="64"/>
      <c r="L162" s="64"/>
      <c r="M162" s="64"/>
      <c r="N162" s="63"/>
      <c r="O162" s="64"/>
      <c r="P162" s="64"/>
      <c r="Q162" s="64"/>
      <c r="R162" s="64"/>
    </row>
    <row r="163" spans="1:18" ht="18.75" customHeight="1" outlineLevel="2">
      <c r="A163" s="24">
        <f>A160+1</f>
        <v>116</v>
      </c>
      <c r="B163" s="24">
        <v>1</v>
      </c>
      <c r="C163" s="25" t="s">
        <v>175</v>
      </c>
      <c r="D163" s="25" t="s">
        <v>599</v>
      </c>
      <c r="E163" s="94">
        <f>SUM(F163:R163)</f>
        <v>994761.39</v>
      </c>
      <c r="F163" s="94">
        <v>0</v>
      </c>
      <c r="G163" s="94">
        <v>0</v>
      </c>
      <c r="H163" s="94">
        <v>0</v>
      </c>
      <c r="I163" s="94">
        <v>0</v>
      </c>
      <c r="J163" s="94">
        <v>0</v>
      </c>
      <c r="K163" s="94">
        <v>0</v>
      </c>
      <c r="L163" s="94">
        <v>0</v>
      </c>
      <c r="M163" s="94">
        <v>0</v>
      </c>
      <c r="N163" s="94">
        <v>994761.39</v>
      </c>
      <c r="O163" s="94">
        <v>0</v>
      </c>
      <c r="P163" s="94">
        <v>0</v>
      </c>
      <c r="Q163" s="94">
        <v>0</v>
      </c>
      <c r="R163" s="94">
        <v>0</v>
      </c>
    </row>
    <row r="164" spans="1:18" ht="18.75" customHeight="1" outlineLevel="2">
      <c r="A164" s="24">
        <f>A163+1</f>
        <v>117</v>
      </c>
      <c r="B164" s="24">
        <v>2</v>
      </c>
      <c r="C164" s="25" t="s">
        <v>175</v>
      </c>
      <c r="D164" s="25" t="s">
        <v>600</v>
      </c>
      <c r="E164" s="94">
        <f>SUM(F164:R164)</f>
        <v>3785771.59</v>
      </c>
      <c r="F164" s="94">
        <v>0</v>
      </c>
      <c r="G164" s="94">
        <v>0</v>
      </c>
      <c r="H164" s="94">
        <v>0</v>
      </c>
      <c r="I164" s="94">
        <v>0</v>
      </c>
      <c r="J164" s="94">
        <v>0</v>
      </c>
      <c r="K164" s="94">
        <v>0</v>
      </c>
      <c r="L164" s="94">
        <v>855179.78</v>
      </c>
      <c r="M164" s="94">
        <v>0</v>
      </c>
      <c r="N164" s="94">
        <v>1070457.38</v>
      </c>
      <c r="O164" s="94">
        <v>1860134.43</v>
      </c>
      <c r="P164" s="94">
        <v>0</v>
      </c>
      <c r="Q164" s="94">
        <v>0</v>
      </c>
      <c r="R164" s="94">
        <v>0</v>
      </c>
    </row>
    <row r="165" spans="1:18" ht="18.75" customHeight="1" outlineLevel="1">
      <c r="A165" s="106"/>
      <c r="B165" s="122" t="s">
        <v>52</v>
      </c>
      <c r="C165" s="122"/>
      <c r="D165" s="122"/>
      <c r="E165" s="95">
        <f>SUM(E163:E164)</f>
        <v>4780532.9799999995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855179.78</v>
      </c>
      <c r="M165" s="95">
        <v>0</v>
      </c>
      <c r="N165" s="95">
        <v>2065218.77</v>
      </c>
      <c r="O165" s="95">
        <v>1860134.43</v>
      </c>
      <c r="P165" s="95">
        <v>0</v>
      </c>
      <c r="Q165" s="95">
        <v>0</v>
      </c>
      <c r="R165" s="95">
        <v>0</v>
      </c>
    </row>
    <row r="166" spans="1:18" ht="18.75" customHeight="1" outlineLevel="1">
      <c r="A166" s="106"/>
      <c r="B166" s="122" t="s">
        <v>176</v>
      </c>
      <c r="C166" s="122"/>
      <c r="D166" s="122"/>
      <c r="E166" s="74"/>
      <c r="F166" s="64"/>
      <c r="G166" s="64"/>
      <c r="H166" s="64"/>
      <c r="I166" s="64"/>
      <c r="J166" s="64"/>
      <c r="K166" s="64"/>
      <c r="L166" s="64"/>
      <c r="M166" s="64"/>
      <c r="N166" s="63"/>
      <c r="O166" s="64"/>
      <c r="P166" s="64"/>
      <c r="Q166" s="64"/>
      <c r="R166" s="64"/>
    </row>
    <row r="167" spans="1:18" ht="18.75" customHeight="1" outlineLevel="2">
      <c r="A167" s="24">
        <f>A164+1</f>
        <v>118</v>
      </c>
      <c r="B167" s="24">
        <v>1</v>
      </c>
      <c r="C167" s="25" t="s">
        <v>177</v>
      </c>
      <c r="D167" s="25" t="s">
        <v>601</v>
      </c>
      <c r="E167" s="94">
        <f>SUM(F167:R167)</f>
        <v>7003266.68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4">
        <v>922745.5599999999</v>
      </c>
      <c r="M167" s="94">
        <v>0</v>
      </c>
      <c r="N167" s="94">
        <v>2073212.31</v>
      </c>
      <c r="O167" s="94">
        <v>4007308.81</v>
      </c>
      <c r="P167" s="94">
        <v>0</v>
      </c>
      <c r="Q167" s="94">
        <v>0</v>
      </c>
      <c r="R167" s="94">
        <v>0</v>
      </c>
    </row>
    <row r="168" spans="1:18" ht="18.75" customHeight="1" outlineLevel="2">
      <c r="A168" s="24">
        <f>A167+1</f>
        <v>119</v>
      </c>
      <c r="B168" s="24">
        <v>2</v>
      </c>
      <c r="C168" s="25" t="s">
        <v>177</v>
      </c>
      <c r="D168" s="25" t="s">
        <v>178</v>
      </c>
      <c r="E168" s="94">
        <f>SUM(F168:R168)</f>
        <v>1323251.45</v>
      </c>
      <c r="F168" s="94">
        <v>1323251.45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4">
        <v>0</v>
      </c>
    </row>
    <row r="169" spans="1:18" ht="18.75" customHeight="1" outlineLevel="1">
      <c r="A169" s="106"/>
      <c r="B169" s="122" t="s">
        <v>52</v>
      </c>
      <c r="C169" s="122"/>
      <c r="D169" s="122"/>
      <c r="E169" s="95">
        <f>SUM(E167:E168)</f>
        <v>8326518.13</v>
      </c>
      <c r="F169" s="95">
        <v>1323251.45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922745.5599999999</v>
      </c>
      <c r="M169" s="95">
        <v>0</v>
      </c>
      <c r="N169" s="95">
        <v>2073212.31</v>
      </c>
      <c r="O169" s="95">
        <v>4007308.81</v>
      </c>
      <c r="P169" s="95">
        <v>0</v>
      </c>
      <c r="Q169" s="95">
        <v>0</v>
      </c>
      <c r="R169" s="95">
        <v>0</v>
      </c>
    </row>
    <row r="170" spans="1:18" ht="18.75" customHeight="1" outlineLevel="1">
      <c r="A170" s="106"/>
      <c r="B170" s="122" t="s">
        <v>101</v>
      </c>
      <c r="C170" s="122"/>
      <c r="D170" s="122"/>
      <c r="E170" s="74"/>
      <c r="F170" s="64"/>
      <c r="G170" s="64"/>
      <c r="H170" s="64"/>
      <c r="I170" s="64"/>
      <c r="J170" s="64"/>
      <c r="K170" s="64"/>
      <c r="L170" s="64"/>
      <c r="M170" s="64"/>
      <c r="N170" s="63"/>
      <c r="O170" s="64"/>
      <c r="P170" s="64"/>
      <c r="Q170" s="64"/>
      <c r="R170" s="64"/>
    </row>
    <row r="171" spans="1:18" ht="18.75" customHeight="1" outlineLevel="2">
      <c r="A171" s="24">
        <f>A168+1</f>
        <v>120</v>
      </c>
      <c r="B171" s="24">
        <v>1</v>
      </c>
      <c r="C171" s="25" t="s">
        <v>102</v>
      </c>
      <c r="D171" s="25" t="s">
        <v>180</v>
      </c>
      <c r="E171" s="94">
        <f>SUM(F171:R171)</f>
        <v>1067937.7</v>
      </c>
      <c r="F171" s="94">
        <v>1067937.7</v>
      </c>
      <c r="G171" s="94">
        <v>0</v>
      </c>
      <c r="H171" s="94">
        <v>0</v>
      </c>
      <c r="I171" s="94">
        <v>0</v>
      </c>
      <c r="J171" s="94">
        <v>0</v>
      </c>
      <c r="K171" s="94">
        <v>0</v>
      </c>
      <c r="L171" s="94">
        <v>0</v>
      </c>
      <c r="M171" s="94">
        <v>0</v>
      </c>
      <c r="N171" s="94">
        <v>0</v>
      </c>
      <c r="O171" s="94">
        <v>0</v>
      </c>
      <c r="P171" s="94">
        <v>0</v>
      </c>
      <c r="Q171" s="94">
        <v>0</v>
      </c>
      <c r="R171" s="94">
        <v>0</v>
      </c>
    </row>
    <row r="172" spans="1:18" ht="18.75" customHeight="1" outlineLevel="2">
      <c r="A172" s="24">
        <f>A171+1</f>
        <v>121</v>
      </c>
      <c r="B172" s="24">
        <v>2</v>
      </c>
      <c r="C172" s="25" t="s">
        <v>102</v>
      </c>
      <c r="D172" s="25" t="s">
        <v>181</v>
      </c>
      <c r="E172" s="94">
        <f>SUM(F172:R172)</f>
        <v>1189086.16</v>
      </c>
      <c r="F172" s="94">
        <v>1189086.16</v>
      </c>
      <c r="G172" s="94">
        <v>0</v>
      </c>
      <c r="H172" s="94">
        <v>0</v>
      </c>
      <c r="I172" s="94">
        <v>0</v>
      </c>
      <c r="J172" s="94">
        <v>0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0</v>
      </c>
    </row>
    <row r="173" spans="1:18" ht="18.75" customHeight="1" outlineLevel="2">
      <c r="A173" s="24">
        <f>A172+1</f>
        <v>122</v>
      </c>
      <c r="B173" s="24">
        <v>3</v>
      </c>
      <c r="C173" s="25" t="s">
        <v>182</v>
      </c>
      <c r="D173" s="25" t="s">
        <v>183</v>
      </c>
      <c r="E173" s="94">
        <f>SUM(F173:R173)</f>
        <v>2028567.9</v>
      </c>
      <c r="F173" s="94">
        <v>2028567.9</v>
      </c>
      <c r="G173" s="94">
        <v>0</v>
      </c>
      <c r="H173" s="94">
        <v>0</v>
      </c>
      <c r="I173" s="94">
        <v>0</v>
      </c>
      <c r="J173" s="94">
        <v>0</v>
      </c>
      <c r="K173" s="94">
        <v>0</v>
      </c>
      <c r="L173" s="94">
        <v>0</v>
      </c>
      <c r="M173" s="94">
        <v>0</v>
      </c>
      <c r="N173" s="94">
        <v>0</v>
      </c>
      <c r="O173" s="94">
        <v>0</v>
      </c>
      <c r="P173" s="94">
        <v>0</v>
      </c>
      <c r="Q173" s="94">
        <v>0</v>
      </c>
      <c r="R173" s="94">
        <v>0</v>
      </c>
    </row>
    <row r="174" spans="1:18" ht="18.75" customHeight="1" outlineLevel="2">
      <c r="A174" s="24">
        <f>A173+1</f>
        <v>123</v>
      </c>
      <c r="B174" s="24">
        <v>4</v>
      </c>
      <c r="C174" s="25" t="s">
        <v>602</v>
      </c>
      <c r="D174" s="25" t="s">
        <v>603</v>
      </c>
      <c r="E174" s="94">
        <f>SUM(F174:R174)</f>
        <v>1578177.3399999999</v>
      </c>
      <c r="F174" s="94">
        <v>0</v>
      </c>
      <c r="G174" s="94">
        <v>0</v>
      </c>
      <c r="H174" s="94">
        <v>0</v>
      </c>
      <c r="I174" s="94">
        <v>0</v>
      </c>
      <c r="J174" s="94">
        <v>0</v>
      </c>
      <c r="K174" s="94">
        <v>0</v>
      </c>
      <c r="L174" s="94">
        <v>0</v>
      </c>
      <c r="M174" s="94">
        <v>0</v>
      </c>
      <c r="N174" s="94">
        <v>0</v>
      </c>
      <c r="O174" s="94">
        <v>1578177.3399999999</v>
      </c>
      <c r="P174" s="94">
        <v>0</v>
      </c>
      <c r="Q174" s="94">
        <v>0</v>
      </c>
      <c r="R174" s="94">
        <v>0</v>
      </c>
    </row>
    <row r="175" spans="1:18" ht="18.75" customHeight="1" outlineLevel="1">
      <c r="A175" s="106"/>
      <c r="B175" s="122" t="s">
        <v>52</v>
      </c>
      <c r="C175" s="122"/>
      <c r="D175" s="122"/>
      <c r="E175" s="95">
        <f>SUM(E171:E174)</f>
        <v>5863769.1</v>
      </c>
      <c r="F175" s="95">
        <v>4285591.76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1578177.3399999999</v>
      </c>
      <c r="P175" s="95">
        <v>0</v>
      </c>
      <c r="Q175" s="95">
        <v>0</v>
      </c>
      <c r="R175" s="95">
        <v>0</v>
      </c>
    </row>
    <row r="176" spans="1:18" ht="18.75" customHeight="1" outlineLevel="1">
      <c r="A176" s="106"/>
      <c r="B176" s="122" t="s">
        <v>604</v>
      </c>
      <c r="C176" s="122"/>
      <c r="D176" s="122"/>
      <c r="E176" s="74"/>
      <c r="F176" s="64"/>
      <c r="G176" s="64"/>
      <c r="H176" s="64"/>
      <c r="I176" s="64"/>
      <c r="J176" s="64"/>
      <c r="K176" s="64"/>
      <c r="L176" s="64"/>
      <c r="M176" s="64"/>
      <c r="N176" s="63"/>
      <c r="O176" s="64"/>
      <c r="P176" s="64"/>
      <c r="Q176" s="64"/>
      <c r="R176" s="64"/>
    </row>
    <row r="177" spans="1:18" ht="18.75" customHeight="1" outlineLevel="2">
      <c r="A177" s="24">
        <f>A174+1</f>
        <v>124</v>
      </c>
      <c r="B177" s="24">
        <v>1</v>
      </c>
      <c r="C177" s="25" t="s">
        <v>605</v>
      </c>
      <c r="D177" s="25" t="s">
        <v>606</v>
      </c>
      <c r="E177" s="94">
        <f>SUM(F177:R177)</f>
        <v>2244572.12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4">
        <v>0</v>
      </c>
      <c r="M177" s="94">
        <v>0</v>
      </c>
      <c r="N177" s="94">
        <v>0</v>
      </c>
      <c r="O177" s="94">
        <v>2244572.12</v>
      </c>
      <c r="P177" s="94">
        <v>0</v>
      </c>
      <c r="Q177" s="94">
        <v>0</v>
      </c>
      <c r="R177" s="94">
        <v>0</v>
      </c>
    </row>
    <row r="178" spans="1:18" ht="18.75" customHeight="1" outlineLevel="1">
      <c r="A178" s="106"/>
      <c r="B178" s="122" t="s">
        <v>52</v>
      </c>
      <c r="C178" s="122"/>
      <c r="D178" s="122"/>
      <c r="E178" s="95">
        <f>SUM(E177)</f>
        <v>2244572.12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2244572.12</v>
      </c>
      <c r="P178" s="95">
        <v>0</v>
      </c>
      <c r="Q178" s="95">
        <v>0</v>
      </c>
      <c r="R178" s="95">
        <v>0</v>
      </c>
    </row>
    <row r="179" spans="1:18" ht="18.75" customHeight="1">
      <c r="A179" s="105"/>
      <c r="B179" s="124" t="s">
        <v>607</v>
      </c>
      <c r="C179" s="124"/>
      <c r="D179" s="124"/>
      <c r="E179" s="95">
        <f>E15+E41+E44+E47+E50+E53+E57+E110+E114+E117+E120+E124+E127+E130+E152+E155+E158+E161+E165+E169+E175+E178</f>
        <v>308157807.5929725</v>
      </c>
      <c r="F179" s="95">
        <v>28438311.92</v>
      </c>
      <c r="G179" s="95">
        <v>5882185.03</v>
      </c>
      <c r="H179" s="95">
        <v>3208992.4799999995</v>
      </c>
      <c r="I179" s="95">
        <v>7071799.37</v>
      </c>
      <c r="J179" s="95">
        <v>0</v>
      </c>
      <c r="K179" s="95">
        <v>2014629.4300000002</v>
      </c>
      <c r="L179" s="95">
        <v>44004444.74</v>
      </c>
      <c r="M179" s="95">
        <v>69594313.25999999</v>
      </c>
      <c r="N179" s="95">
        <v>74702507.68002245</v>
      </c>
      <c r="O179" s="95">
        <v>71547825.22295</v>
      </c>
      <c r="P179" s="95">
        <v>42511</v>
      </c>
      <c r="Q179" s="95">
        <v>1650287.46</v>
      </c>
      <c r="R179" s="95">
        <v>0</v>
      </c>
    </row>
    <row r="180" spans="1:18" s="12" customFormat="1" ht="18.75" customHeight="1">
      <c r="A180" s="128" t="s">
        <v>608</v>
      </c>
      <c r="B180" s="129"/>
      <c r="C180" s="129"/>
      <c r="D180" s="129"/>
      <c r="E180" s="96"/>
      <c r="F180" s="96"/>
      <c r="G180" s="96"/>
      <c r="H180" s="96"/>
      <c r="I180" s="96"/>
      <c r="J180" s="96"/>
      <c r="K180" s="96"/>
      <c r="L180" s="96"/>
      <c r="M180" s="96"/>
      <c r="N180" s="102"/>
      <c r="O180" s="96"/>
      <c r="P180" s="96"/>
      <c r="Q180" s="96"/>
      <c r="R180" s="96"/>
    </row>
    <row r="181" spans="1:18" s="12" customFormat="1" ht="18.75" customHeight="1">
      <c r="A181" s="38"/>
      <c r="B181" s="121" t="s">
        <v>106</v>
      </c>
      <c r="C181" s="121"/>
      <c r="D181" s="121"/>
      <c r="E181" s="10"/>
      <c r="F181" s="10"/>
      <c r="G181" s="10"/>
      <c r="H181" s="10"/>
      <c r="I181" s="10"/>
      <c r="J181" s="10"/>
      <c r="K181" s="10"/>
      <c r="L181" s="10"/>
      <c r="M181" s="10"/>
      <c r="N181" s="95"/>
      <c r="O181" s="10"/>
      <c r="P181" s="10"/>
      <c r="Q181" s="10"/>
      <c r="R181" s="10"/>
    </row>
    <row r="182" spans="1:18" s="12" customFormat="1" ht="18.75" customHeight="1">
      <c r="A182" s="42">
        <v>1</v>
      </c>
      <c r="B182" s="43">
        <v>1</v>
      </c>
      <c r="C182" s="44" t="s">
        <v>107</v>
      </c>
      <c r="D182" s="44" t="s">
        <v>609</v>
      </c>
      <c r="E182" s="94">
        <f>SUM(F182:O182)</f>
        <v>325924.59</v>
      </c>
      <c r="F182" s="94">
        <v>325924.59</v>
      </c>
      <c r="G182" s="97"/>
      <c r="H182" s="10"/>
      <c r="I182" s="10"/>
      <c r="J182" s="10"/>
      <c r="K182" s="10"/>
      <c r="L182" s="10"/>
      <c r="M182" s="10"/>
      <c r="N182" s="95"/>
      <c r="O182" s="10"/>
      <c r="P182" s="10"/>
      <c r="Q182" s="10"/>
      <c r="R182" s="10"/>
    </row>
    <row r="183" spans="1:18" s="12" customFormat="1" ht="18.75" customHeight="1">
      <c r="A183" s="38"/>
      <c r="B183" s="121" t="s">
        <v>52</v>
      </c>
      <c r="C183" s="121"/>
      <c r="D183" s="121"/>
      <c r="E183" s="95">
        <f>SUM(E182:E182)</f>
        <v>325924.59</v>
      </c>
      <c r="F183" s="95">
        <v>325924.59</v>
      </c>
      <c r="G183" s="95">
        <v>325924.59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  <c r="R183" s="95">
        <v>0</v>
      </c>
    </row>
    <row r="184" spans="1:18" ht="18.75" customHeight="1" outlineLevel="1">
      <c r="A184" s="107"/>
      <c r="B184" s="121" t="s">
        <v>46</v>
      </c>
      <c r="C184" s="121"/>
      <c r="D184" s="121"/>
      <c r="E184" s="74"/>
      <c r="F184" s="64"/>
      <c r="G184" s="64"/>
      <c r="H184" s="64"/>
      <c r="I184" s="64"/>
      <c r="J184" s="64"/>
      <c r="K184" s="64"/>
      <c r="L184" s="64"/>
      <c r="M184" s="64"/>
      <c r="N184" s="63"/>
      <c r="O184" s="64"/>
      <c r="P184" s="64"/>
      <c r="Q184" s="64"/>
      <c r="R184" s="64"/>
    </row>
    <row r="185" spans="1:18" ht="18.75" customHeight="1" outlineLevel="2">
      <c r="A185" s="24">
        <f>A182+1</f>
        <v>2</v>
      </c>
      <c r="B185" s="46">
        <v>1</v>
      </c>
      <c r="C185" s="47" t="s">
        <v>47</v>
      </c>
      <c r="D185" s="47" t="s">
        <v>109</v>
      </c>
      <c r="E185" s="94">
        <f>SUM(F185:R185)</f>
        <v>544644.18</v>
      </c>
      <c r="F185" s="94">
        <v>544644.18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4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</row>
    <row r="186" spans="1:18" ht="18.75" customHeight="1" outlineLevel="1">
      <c r="A186" s="106"/>
      <c r="B186" s="122" t="s">
        <v>52</v>
      </c>
      <c r="C186" s="122"/>
      <c r="D186" s="122"/>
      <c r="E186" s="95">
        <f>SUM(E185:E185)</f>
        <v>544644.18</v>
      </c>
      <c r="F186" s="95">
        <v>544644.18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95">
        <v>0</v>
      </c>
    </row>
    <row r="187" spans="1:18" ht="18.75" customHeight="1" outlineLevel="1">
      <c r="A187" s="106"/>
      <c r="B187" s="122" t="s">
        <v>137</v>
      </c>
      <c r="C187" s="122"/>
      <c r="D187" s="122"/>
      <c r="E187" s="74"/>
      <c r="F187" s="64"/>
      <c r="G187" s="64"/>
      <c r="H187" s="64"/>
      <c r="I187" s="64"/>
      <c r="J187" s="64"/>
      <c r="K187" s="64"/>
      <c r="L187" s="64"/>
      <c r="M187" s="64"/>
      <c r="N187" s="63"/>
      <c r="O187" s="64"/>
      <c r="P187" s="64"/>
      <c r="Q187" s="64"/>
      <c r="R187" s="64"/>
    </row>
    <row r="188" spans="1:18" ht="18.75" customHeight="1" outlineLevel="2">
      <c r="A188" s="24">
        <f>A185+1</f>
        <v>3</v>
      </c>
      <c r="B188" s="24">
        <v>1</v>
      </c>
      <c r="C188" s="25" t="s">
        <v>138</v>
      </c>
      <c r="D188" s="25" t="s">
        <v>610</v>
      </c>
      <c r="E188" s="94">
        <f>SUM(F188:R188)</f>
        <v>169328.74</v>
      </c>
      <c r="F188" s="94">
        <v>0</v>
      </c>
      <c r="G188" s="94">
        <v>0</v>
      </c>
      <c r="H188" s="94">
        <v>0</v>
      </c>
      <c r="I188" s="94">
        <v>169328.74</v>
      </c>
      <c r="J188" s="94">
        <v>0</v>
      </c>
      <c r="K188" s="94">
        <v>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</row>
    <row r="189" spans="1:18" ht="18.75" customHeight="1" outlineLevel="2">
      <c r="A189" s="24">
        <f>A188+1</f>
        <v>4</v>
      </c>
      <c r="B189" s="24">
        <v>2</v>
      </c>
      <c r="C189" s="25" t="s">
        <v>138</v>
      </c>
      <c r="D189" s="25" t="s">
        <v>139</v>
      </c>
      <c r="E189" s="94">
        <f>SUM(F189:R189)</f>
        <v>6173844.63</v>
      </c>
      <c r="F189" s="94">
        <v>815758.36</v>
      </c>
      <c r="G189" s="94">
        <v>0</v>
      </c>
      <c r="H189" s="94">
        <v>164796.35</v>
      </c>
      <c r="I189" s="94">
        <v>198447.1</v>
      </c>
      <c r="J189" s="94">
        <v>0</v>
      </c>
      <c r="K189" s="94">
        <v>0</v>
      </c>
      <c r="L189" s="94">
        <v>1759464.3900000001</v>
      </c>
      <c r="M189" s="94">
        <v>0</v>
      </c>
      <c r="N189" s="94">
        <v>0</v>
      </c>
      <c r="O189" s="94">
        <v>3235378.4299999997</v>
      </c>
      <c r="P189" s="94">
        <v>0</v>
      </c>
      <c r="Q189" s="94">
        <v>0</v>
      </c>
      <c r="R189" s="94">
        <v>0</v>
      </c>
    </row>
    <row r="190" spans="1:18" ht="18.75" customHeight="1" outlineLevel="1">
      <c r="A190" s="106"/>
      <c r="B190" s="122" t="s">
        <v>52</v>
      </c>
      <c r="C190" s="122"/>
      <c r="D190" s="122"/>
      <c r="E190" s="95">
        <f>SUM(E188:E189)</f>
        <v>6343173.37</v>
      </c>
      <c r="F190" s="95">
        <v>815758.36</v>
      </c>
      <c r="G190" s="95">
        <v>0</v>
      </c>
      <c r="H190" s="95">
        <v>164796.35</v>
      </c>
      <c r="I190" s="95">
        <v>367775.83999999997</v>
      </c>
      <c r="J190" s="95">
        <v>0</v>
      </c>
      <c r="K190" s="95">
        <v>0</v>
      </c>
      <c r="L190" s="95">
        <v>1759464.3900000001</v>
      </c>
      <c r="M190" s="95">
        <v>0</v>
      </c>
      <c r="N190" s="95">
        <v>0</v>
      </c>
      <c r="O190" s="95">
        <v>3235378.4299999997</v>
      </c>
      <c r="P190" s="95">
        <v>0</v>
      </c>
      <c r="Q190" s="95">
        <v>0</v>
      </c>
      <c r="R190" s="95">
        <v>0</v>
      </c>
    </row>
    <row r="191" spans="1:18" ht="18.75" customHeight="1" outlineLevel="1">
      <c r="A191" s="106"/>
      <c r="B191" s="122" t="s">
        <v>140</v>
      </c>
      <c r="C191" s="122"/>
      <c r="D191" s="122"/>
      <c r="E191" s="74"/>
      <c r="F191" s="64"/>
      <c r="G191" s="64"/>
      <c r="H191" s="64"/>
      <c r="I191" s="64"/>
      <c r="J191" s="64"/>
      <c r="K191" s="64"/>
      <c r="L191" s="64"/>
      <c r="M191" s="64"/>
      <c r="N191" s="63"/>
      <c r="O191" s="64"/>
      <c r="P191" s="64"/>
      <c r="Q191" s="64"/>
      <c r="R191" s="64"/>
    </row>
    <row r="192" spans="1:18" ht="18.75" customHeight="1" outlineLevel="2">
      <c r="A192" s="24">
        <f>A189+1</f>
        <v>5</v>
      </c>
      <c r="B192" s="24">
        <v>1</v>
      </c>
      <c r="C192" s="25" t="s">
        <v>611</v>
      </c>
      <c r="D192" s="25" t="s">
        <v>612</v>
      </c>
      <c r="E192" s="94">
        <f>SUM(F192:R192)</f>
        <v>126395.36</v>
      </c>
      <c r="F192" s="94">
        <v>0</v>
      </c>
      <c r="G192" s="94">
        <v>0</v>
      </c>
      <c r="H192" s="94">
        <v>0</v>
      </c>
      <c r="I192" s="94">
        <v>126395.36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</row>
    <row r="193" spans="1:18" ht="18.75" customHeight="1" outlineLevel="2">
      <c r="A193" s="24">
        <f>A192+1</f>
        <v>6</v>
      </c>
      <c r="B193" s="24">
        <v>2</v>
      </c>
      <c r="C193" s="25" t="s">
        <v>611</v>
      </c>
      <c r="D193" s="25" t="s">
        <v>613</v>
      </c>
      <c r="E193" s="94">
        <f>SUM(F193:R193)</f>
        <v>145533.09</v>
      </c>
      <c r="F193" s="94">
        <v>0</v>
      </c>
      <c r="G193" s="94">
        <v>0</v>
      </c>
      <c r="H193" s="94">
        <v>0</v>
      </c>
      <c r="I193" s="94">
        <v>145533.09</v>
      </c>
      <c r="J193" s="94">
        <v>0</v>
      </c>
      <c r="K193" s="94">
        <v>0</v>
      </c>
      <c r="L193" s="94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</row>
    <row r="194" spans="1:18" ht="18.75" customHeight="1" outlineLevel="1">
      <c r="A194" s="106"/>
      <c r="B194" s="122" t="s">
        <v>52</v>
      </c>
      <c r="C194" s="122"/>
      <c r="D194" s="122"/>
      <c r="E194" s="95">
        <f>SUM(E192:E193)</f>
        <v>271928.45</v>
      </c>
      <c r="F194" s="95">
        <v>0</v>
      </c>
      <c r="G194" s="95">
        <v>0</v>
      </c>
      <c r="H194" s="95">
        <v>0</v>
      </c>
      <c r="I194" s="95">
        <v>271928.45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5">
        <v>0</v>
      </c>
    </row>
    <row r="195" spans="1:18" ht="18.75" customHeight="1" outlineLevel="1">
      <c r="A195" s="106"/>
      <c r="B195" s="122" t="s">
        <v>53</v>
      </c>
      <c r="C195" s="122"/>
      <c r="D195" s="122"/>
      <c r="E195" s="74"/>
      <c r="F195" s="64"/>
      <c r="G195" s="64"/>
      <c r="H195" s="64"/>
      <c r="I195" s="64"/>
      <c r="J195" s="64"/>
      <c r="K195" s="64"/>
      <c r="L195" s="64"/>
      <c r="M195" s="64"/>
      <c r="N195" s="63"/>
      <c r="O195" s="64"/>
      <c r="P195" s="64"/>
      <c r="Q195" s="64"/>
      <c r="R195" s="64"/>
    </row>
    <row r="196" spans="1:18" ht="18.75" customHeight="1" outlineLevel="2">
      <c r="A196" s="24">
        <f>A193+1</f>
        <v>7</v>
      </c>
      <c r="B196" s="24">
        <v>1</v>
      </c>
      <c r="C196" s="25" t="s">
        <v>54</v>
      </c>
      <c r="D196" s="25" t="s">
        <v>534</v>
      </c>
      <c r="E196" s="94">
        <f aca="true" t="shared" si="10" ref="E196:E205">SUM(F196:R196)</f>
        <v>4905256.5</v>
      </c>
      <c r="F196" s="94">
        <v>1301313.08</v>
      </c>
      <c r="G196" s="94"/>
      <c r="H196" s="94">
        <v>344551.42</v>
      </c>
      <c r="I196" s="94"/>
      <c r="J196" s="94">
        <v>0</v>
      </c>
      <c r="K196" s="94">
        <v>0</v>
      </c>
      <c r="L196" s="94">
        <v>3259392</v>
      </c>
      <c r="M196" s="94">
        <v>0</v>
      </c>
      <c r="N196" s="94">
        <v>0</v>
      </c>
      <c r="O196" s="94">
        <v>0</v>
      </c>
      <c r="P196" s="94">
        <v>0</v>
      </c>
      <c r="Q196" s="94">
        <v>0</v>
      </c>
      <c r="R196" s="94">
        <v>0</v>
      </c>
    </row>
    <row r="197" spans="1:18" ht="18.75" customHeight="1" outlineLevel="2">
      <c r="A197" s="24">
        <f aca="true" t="shared" si="11" ref="A197:B205">A196+1</f>
        <v>8</v>
      </c>
      <c r="B197" s="24">
        <f t="shared" si="11"/>
        <v>2</v>
      </c>
      <c r="C197" s="25" t="s">
        <v>54</v>
      </c>
      <c r="D197" s="25" t="s">
        <v>535</v>
      </c>
      <c r="E197" s="94">
        <f t="shared" si="10"/>
        <v>5041543.359999999</v>
      </c>
      <c r="F197" s="94">
        <v>1334550.25</v>
      </c>
      <c r="G197" s="94"/>
      <c r="H197" s="94">
        <v>344551.42</v>
      </c>
      <c r="I197" s="94"/>
      <c r="J197" s="94">
        <v>0</v>
      </c>
      <c r="K197" s="94">
        <v>0</v>
      </c>
      <c r="L197" s="94">
        <v>3362441.69</v>
      </c>
      <c r="M197" s="94">
        <v>0</v>
      </c>
      <c r="N197" s="94">
        <v>0</v>
      </c>
      <c r="O197" s="94">
        <v>0</v>
      </c>
      <c r="P197" s="94">
        <v>0</v>
      </c>
      <c r="Q197" s="94">
        <v>0</v>
      </c>
      <c r="R197" s="94">
        <v>0</v>
      </c>
    </row>
    <row r="198" spans="1:18" ht="18.75" customHeight="1" outlineLevel="2">
      <c r="A198" s="24">
        <f t="shared" si="11"/>
        <v>9</v>
      </c>
      <c r="B198" s="24">
        <f t="shared" si="11"/>
        <v>3</v>
      </c>
      <c r="C198" s="25" t="s">
        <v>54</v>
      </c>
      <c r="D198" s="25" t="s">
        <v>536</v>
      </c>
      <c r="E198" s="94">
        <f t="shared" si="10"/>
        <v>5011679.75</v>
      </c>
      <c r="F198" s="94">
        <v>1301313.08</v>
      </c>
      <c r="G198" s="94"/>
      <c r="H198" s="94">
        <v>347924.98</v>
      </c>
      <c r="I198" s="94"/>
      <c r="J198" s="94">
        <v>0</v>
      </c>
      <c r="K198" s="94">
        <v>0</v>
      </c>
      <c r="L198" s="94">
        <v>3362441.69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  <c r="R198" s="94">
        <v>0</v>
      </c>
    </row>
    <row r="199" spans="1:18" ht="18.75" customHeight="1" outlineLevel="2">
      <c r="A199" s="24">
        <f t="shared" si="11"/>
        <v>10</v>
      </c>
      <c r="B199" s="24">
        <f t="shared" si="11"/>
        <v>4</v>
      </c>
      <c r="C199" s="25" t="s">
        <v>54</v>
      </c>
      <c r="D199" s="25" t="s">
        <v>614</v>
      </c>
      <c r="E199" s="94">
        <f t="shared" si="10"/>
        <v>5337500</v>
      </c>
      <c r="F199" s="94">
        <v>0</v>
      </c>
      <c r="G199" s="94">
        <v>0</v>
      </c>
      <c r="H199" s="94">
        <v>0</v>
      </c>
      <c r="I199" s="94">
        <v>0</v>
      </c>
      <c r="J199" s="94">
        <v>0</v>
      </c>
      <c r="K199" s="94">
        <v>5337500</v>
      </c>
      <c r="L199" s="94">
        <v>0</v>
      </c>
      <c r="M199" s="94">
        <v>0</v>
      </c>
      <c r="N199" s="94">
        <v>0</v>
      </c>
      <c r="O199" s="94">
        <v>0</v>
      </c>
      <c r="P199" s="94">
        <v>0</v>
      </c>
      <c r="Q199" s="94">
        <v>0</v>
      </c>
      <c r="R199" s="94">
        <v>0</v>
      </c>
    </row>
    <row r="200" spans="1:18" ht="18.75" customHeight="1" outlineLevel="2">
      <c r="A200" s="24">
        <f t="shared" si="11"/>
        <v>11</v>
      </c>
      <c r="B200" s="24">
        <f t="shared" si="11"/>
        <v>5</v>
      </c>
      <c r="C200" s="25" t="s">
        <v>54</v>
      </c>
      <c r="D200" s="25" t="s">
        <v>615</v>
      </c>
      <c r="E200" s="94">
        <f t="shared" si="10"/>
        <v>1237500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1237500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</row>
    <row r="201" spans="1:18" ht="18.75" customHeight="1" outlineLevel="2">
      <c r="A201" s="24">
        <f t="shared" si="11"/>
        <v>12</v>
      </c>
      <c r="B201" s="24">
        <f t="shared" si="11"/>
        <v>6</v>
      </c>
      <c r="C201" s="25" t="s">
        <v>54</v>
      </c>
      <c r="D201" s="25" t="s">
        <v>616</v>
      </c>
      <c r="E201" s="94">
        <f t="shared" si="10"/>
        <v>11971325.430000002</v>
      </c>
      <c r="F201" s="94">
        <v>2158799.04</v>
      </c>
      <c r="G201" s="94">
        <v>0</v>
      </c>
      <c r="H201" s="94">
        <v>412206.33</v>
      </c>
      <c r="I201" s="94">
        <v>477753.2</v>
      </c>
      <c r="J201" s="94">
        <v>0</v>
      </c>
      <c r="K201" s="94">
        <v>0</v>
      </c>
      <c r="L201" s="94">
        <v>0</v>
      </c>
      <c r="M201" s="94">
        <v>0</v>
      </c>
      <c r="N201" s="94">
        <v>8651306.39</v>
      </c>
      <c r="O201" s="94">
        <v>0</v>
      </c>
      <c r="P201" s="94">
        <v>0</v>
      </c>
      <c r="Q201" s="94">
        <v>271260.47</v>
      </c>
      <c r="R201" s="94">
        <v>0</v>
      </c>
    </row>
    <row r="202" spans="1:18" ht="18.75" customHeight="1" outlineLevel="2">
      <c r="A202" s="24">
        <f t="shared" si="11"/>
        <v>13</v>
      </c>
      <c r="B202" s="24">
        <f t="shared" si="11"/>
        <v>7</v>
      </c>
      <c r="C202" s="25" t="s">
        <v>54</v>
      </c>
      <c r="D202" s="25" t="s">
        <v>617</v>
      </c>
      <c r="E202" s="94">
        <f t="shared" si="10"/>
        <v>15587500</v>
      </c>
      <c r="F202" s="94">
        <v>0</v>
      </c>
      <c r="G202" s="94">
        <v>0</v>
      </c>
      <c r="H202" s="94">
        <v>0</v>
      </c>
      <c r="I202" s="94">
        <v>0</v>
      </c>
      <c r="J202" s="94">
        <v>0</v>
      </c>
      <c r="K202" s="94">
        <v>15587500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0</v>
      </c>
      <c r="R202" s="94">
        <v>0</v>
      </c>
    </row>
    <row r="203" spans="1:18" ht="18.75" customHeight="1" outlineLevel="2">
      <c r="A203" s="24">
        <f t="shared" si="11"/>
        <v>14</v>
      </c>
      <c r="B203" s="24">
        <f t="shared" si="11"/>
        <v>8</v>
      </c>
      <c r="C203" s="25" t="s">
        <v>54</v>
      </c>
      <c r="D203" s="25" t="s">
        <v>618</v>
      </c>
      <c r="E203" s="94">
        <f t="shared" si="10"/>
        <v>2617572.3</v>
      </c>
      <c r="F203" s="94">
        <v>0</v>
      </c>
      <c r="G203" s="94">
        <v>0</v>
      </c>
      <c r="H203" s="94">
        <v>0</v>
      </c>
      <c r="I203" s="94">
        <v>0</v>
      </c>
      <c r="J203" s="94">
        <v>0</v>
      </c>
      <c r="K203" s="94">
        <v>0</v>
      </c>
      <c r="L203" s="94">
        <v>0</v>
      </c>
      <c r="M203" s="94">
        <v>0</v>
      </c>
      <c r="N203" s="94">
        <v>0</v>
      </c>
      <c r="O203" s="94">
        <v>2617572.3</v>
      </c>
      <c r="P203" s="94">
        <v>0</v>
      </c>
      <c r="Q203" s="94">
        <v>0</v>
      </c>
      <c r="R203" s="94">
        <v>0</v>
      </c>
    </row>
    <row r="204" spans="1:18" ht="18.75" customHeight="1" outlineLevel="2">
      <c r="A204" s="24">
        <f t="shared" si="11"/>
        <v>15</v>
      </c>
      <c r="B204" s="24">
        <f t="shared" si="11"/>
        <v>9</v>
      </c>
      <c r="C204" s="25" t="s">
        <v>54</v>
      </c>
      <c r="D204" s="25" t="s">
        <v>559</v>
      </c>
      <c r="E204" s="94">
        <f t="shared" si="10"/>
        <v>231921.5</v>
      </c>
      <c r="F204" s="94">
        <v>0</v>
      </c>
      <c r="G204" s="94">
        <v>0</v>
      </c>
      <c r="H204" s="94">
        <v>0</v>
      </c>
      <c r="I204" s="94">
        <v>0</v>
      </c>
      <c r="J204" s="94">
        <v>0</v>
      </c>
      <c r="K204" s="94">
        <v>0</v>
      </c>
      <c r="L204" s="94">
        <v>0</v>
      </c>
      <c r="M204" s="94">
        <v>0</v>
      </c>
      <c r="N204" s="94"/>
      <c r="O204" s="94">
        <v>0</v>
      </c>
      <c r="P204" s="94">
        <v>231921.5</v>
      </c>
      <c r="Q204" s="94"/>
      <c r="R204" s="94">
        <v>0</v>
      </c>
    </row>
    <row r="205" spans="1:18" ht="18.75" customHeight="1" outlineLevel="2">
      <c r="A205" s="24">
        <f t="shared" si="11"/>
        <v>16</v>
      </c>
      <c r="B205" s="24">
        <f t="shared" si="11"/>
        <v>10</v>
      </c>
      <c r="C205" s="25" t="s">
        <v>54</v>
      </c>
      <c r="D205" s="25" t="s">
        <v>619</v>
      </c>
      <c r="E205" s="94">
        <f t="shared" si="10"/>
        <v>5337500</v>
      </c>
      <c r="F205" s="94">
        <v>0</v>
      </c>
      <c r="G205" s="94">
        <v>0</v>
      </c>
      <c r="H205" s="94">
        <v>0</v>
      </c>
      <c r="I205" s="94">
        <v>0</v>
      </c>
      <c r="J205" s="94">
        <v>0</v>
      </c>
      <c r="K205" s="94">
        <v>5337500</v>
      </c>
      <c r="L205" s="94">
        <v>0</v>
      </c>
      <c r="M205" s="94">
        <v>0</v>
      </c>
      <c r="N205" s="94">
        <v>0</v>
      </c>
      <c r="O205" s="94">
        <v>0</v>
      </c>
      <c r="P205" s="94">
        <v>0</v>
      </c>
      <c r="Q205" s="94">
        <v>0</v>
      </c>
      <c r="R205" s="94">
        <v>0</v>
      </c>
    </row>
    <row r="206" spans="1:18" ht="18.75" customHeight="1" outlineLevel="1">
      <c r="A206" s="106"/>
      <c r="B206" s="122" t="s">
        <v>52</v>
      </c>
      <c r="C206" s="122"/>
      <c r="D206" s="122"/>
      <c r="E206" s="95">
        <f>SUM(E196:E205)</f>
        <v>57279298.839999996</v>
      </c>
      <c r="F206" s="95">
        <v>6095975.45</v>
      </c>
      <c r="G206" s="95">
        <v>0</v>
      </c>
      <c r="H206" s="95">
        <v>1449234.15</v>
      </c>
      <c r="I206" s="95">
        <v>477753.2</v>
      </c>
      <c r="J206" s="95">
        <v>0</v>
      </c>
      <c r="K206" s="95">
        <v>27500000</v>
      </c>
      <c r="L206" s="95">
        <v>9984275.379999999</v>
      </c>
      <c r="M206" s="95">
        <v>0</v>
      </c>
      <c r="N206" s="95">
        <v>8651306.39</v>
      </c>
      <c r="O206" s="95">
        <v>2617572.3</v>
      </c>
      <c r="P206" s="95">
        <v>231921.5</v>
      </c>
      <c r="Q206" s="95">
        <v>271260.47</v>
      </c>
      <c r="R206" s="95">
        <v>0</v>
      </c>
    </row>
    <row r="207" spans="1:18" ht="18.75" customHeight="1" outlineLevel="1">
      <c r="A207" s="106"/>
      <c r="B207" s="122" t="s">
        <v>76</v>
      </c>
      <c r="C207" s="122"/>
      <c r="D207" s="122"/>
      <c r="E207" s="74"/>
      <c r="F207" s="64"/>
      <c r="G207" s="64"/>
      <c r="H207" s="64"/>
      <c r="I207" s="64"/>
      <c r="J207" s="64"/>
      <c r="K207" s="64"/>
      <c r="L207" s="64"/>
      <c r="M207" s="64"/>
      <c r="N207" s="63"/>
      <c r="O207" s="64"/>
      <c r="P207" s="64"/>
      <c r="Q207" s="64"/>
      <c r="R207" s="64"/>
    </row>
    <row r="208" spans="1:18" ht="18.75" customHeight="1" outlineLevel="2">
      <c r="A208" s="24">
        <f>A205+1</f>
        <v>17</v>
      </c>
      <c r="B208" s="24">
        <v>1</v>
      </c>
      <c r="C208" s="25" t="s">
        <v>77</v>
      </c>
      <c r="D208" s="25" t="s">
        <v>562</v>
      </c>
      <c r="E208" s="94">
        <f>SUM(F208:R208)</f>
        <v>4322059.07</v>
      </c>
      <c r="F208" s="94">
        <v>0</v>
      </c>
      <c r="G208" s="94">
        <v>0</v>
      </c>
      <c r="H208" s="94">
        <v>0</v>
      </c>
      <c r="I208" s="94"/>
      <c r="J208" s="94">
        <v>0</v>
      </c>
      <c r="K208" s="94">
        <v>0</v>
      </c>
      <c r="L208" s="94"/>
      <c r="M208" s="94">
        <v>0</v>
      </c>
      <c r="N208" s="94">
        <v>4238270.83</v>
      </c>
      <c r="O208" s="94"/>
      <c r="P208" s="94">
        <v>0</v>
      </c>
      <c r="Q208" s="94">
        <v>83788.24</v>
      </c>
      <c r="R208" s="94">
        <v>0</v>
      </c>
    </row>
    <row r="209" spans="1:18" ht="18.75" customHeight="1" outlineLevel="1">
      <c r="A209" s="106"/>
      <c r="B209" s="122" t="s">
        <v>52</v>
      </c>
      <c r="C209" s="122"/>
      <c r="D209" s="122"/>
      <c r="E209" s="95">
        <f>SUM(E208:E208)</f>
        <v>4322059.07</v>
      </c>
      <c r="F209" s="95">
        <v>0</v>
      </c>
      <c r="G209" s="95">
        <v>0</v>
      </c>
      <c r="H209" s="95">
        <v>0</v>
      </c>
      <c r="I209" s="95">
        <v>0</v>
      </c>
      <c r="J209" s="95">
        <v>0</v>
      </c>
      <c r="K209" s="95">
        <v>0</v>
      </c>
      <c r="L209" s="95">
        <v>0</v>
      </c>
      <c r="M209" s="95">
        <v>0</v>
      </c>
      <c r="N209" s="95">
        <v>4238270.83</v>
      </c>
      <c r="O209" s="95">
        <v>0</v>
      </c>
      <c r="P209" s="95">
        <v>0</v>
      </c>
      <c r="Q209" s="95">
        <v>83788.24</v>
      </c>
      <c r="R209" s="95">
        <v>0</v>
      </c>
    </row>
    <row r="210" spans="1:18" ht="18.75" customHeight="1" outlineLevel="1">
      <c r="A210" s="106"/>
      <c r="B210" s="122" t="s">
        <v>160</v>
      </c>
      <c r="C210" s="122"/>
      <c r="D210" s="122"/>
      <c r="E210" s="74"/>
      <c r="F210" s="64"/>
      <c r="G210" s="64"/>
      <c r="H210" s="64"/>
      <c r="I210" s="64"/>
      <c r="J210" s="64"/>
      <c r="K210" s="64"/>
      <c r="L210" s="64"/>
      <c r="M210" s="64"/>
      <c r="N210" s="63"/>
      <c r="O210" s="64"/>
      <c r="P210" s="64"/>
      <c r="Q210" s="64"/>
      <c r="R210" s="64"/>
    </row>
    <row r="211" spans="1:18" ht="18.75" customHeight="1" outlineLevel="2">
      <c r="A211" s="24">
        <f>A208+1</f>
        <v>18</v>
      </c>
      <c r="B211" s="24">
        <v>1</v>
      </c>
      <c r="C211" s="25" t="s">
        <v>161</v>
      </c>
      <c r="D211" s="25" t="s">
        <v>564</v>
      </c>
      <c r="E211" s="94">
        <f>SUM(F211:R211)</f>
        <v>2489544.54</v>
      </c>
      <c r="F211" s="94">
        <v>349834.31</v>
      </c>
      <c r="G211" s="94">
        <v>0</v>
      </c>
      <c r="H211" s="94">
        <v>67245.8</v>
      </c>
      <c r="I211" s="94">
        <v>83953.63999999998</v>
      </c>
      <c r="J211" s="94">
        <v>0</v>
      </c>
      <c r="K211" s="94">
        <v>0</v>
      </c>
      <c r="L211" s="94"/>
      <c r="M211" s="94">
        <v>0</v>
      </c>
      <c r="N211" s="94">
        <v>1391210.9</v>
      </c>
      <c r="O211" s="94">
        <v>597299.89</v>
      </c>
      <c r="P211" s="94">
        <v>0</v>
      </c>
      <c r="Q211" s="94">
        <v>0</v>
      </c>
      <c r="R211" s="94">
        <v>0</v>
      </c>
    </row>
    <row r="212" spans="1:18" ht="18.75" customHeight="1" outlineLevel="1">
      <c r="A212" s="106"/>
      <c r="B212" s="122" t="s">
        <v>52</v>
      </c>
      <c r="C212" s="122"/>
      <c r="D212" s="122"/>
      <c r="E212" s="95">
        <f>SUM(E211:E211)</f>
        <v>2489544.54</v>
      </c>
      <c r="F212" s="95">
        <v>349834.31</v>
      </c>
      <c r="G212" s="95">
        <v>0</v>
      </c>
      <c r="H212" s="95">
        <v>67245.8</v>
      </c>
      <c r="I212" s="95">
        <v>83953.63999999998</v>
      </c>
      <c r="J212" s="95">
        <v>0</v>
      </c>
      <c r="K212" s="95">
        <v>0</v>
      </c>
      <c r="L212" s="95">
        <v>0</v>
      </c>
      <c r="M212" s="95">
        <v>0</v>
      </c>
      <c r="N212" s="95">
        <v>1391210.9</v>
      </c>
      <c r="O212" s="95">
        <v>597299.89</v>
      </c>
      <c r="P212" s="95">
        <v>0</v>
      </c>
      <c r="Q212" s="95">
        <v>0</v>
      </c>
      <c r="R212" s="95">
        <v>0</v>
      </c>
    </row>
    <row r="213" spans="1:18" ht="18.75" customHeight="1" outlineLevel="1">
      <c r="A213" s="106"/>
      <c r="B213" s="122" t="s">
        <v>82</v>
      </c>
      <c r="C213" s="122"/>
      <c r="D213" s="122"/>
      <c r="E213" s="74"/>
      <c r="F213" s="64"/>
      <c r="G213" s="64"/>
      <c r="H213" s="64"/>
      <c r="I213" s="64"/>
      <c r="J213" s="64"/>
      <c r="K213" s="64"/>
      <c r="L213" s="64"/>
      <c r="M213" s="64"/>
      <c r="N213" s="63"/>
      <c r="O213" s="64"/>
      <c r="P213" s="64"/>
      <c r="Q213" s="64"/>
      <c r="R213" s="64"/>
    </row>
    <row r="214" spans="1:18" ht="18.75" customHeight="1" outlineLevel="2">
      <c r="A214" s="24">
        <f>A211+1</f>
        <v>19</v>
      </c>
      <c r="B214" s="24">
        <v>1</v>
      </c>
      <c r="C214" s="25" t="s">
        <v>162</v>
      </c>
      <c r="D214" s="25" t="s">
        <v>163</v>
      </c>
      <c r="E214" s="94">
        <f aca="true" t="shared" si="12" ref="E214:E233">SUM(F214:R214)</f>
        <v>3149644.34</v>
      </c>
      <c r="F214" s="94">
        <v>0</v>
      </c>
      <c r="G214" s="94">
        <v>0</v>
      </c>
      <c r="H214" s="94">
        <v>0</v>
      </c>
      <c r="I214" s="94">
        <v>0</v>
      </c>
      <c r="J214" s="94">
        <v>0</v>
      </c>
      <c r="K214" s="94">
        <v>0</v>
      </c>
      <c r="L214" s="94">
        <v>1192366.27</v>
      </c>
      <c r="M214" s="94">
        <v>0</v>
      </c>
      <c r="N214" s="94">
        <v>0</v>
      </c>
      <c r="O214" s="94">
        <v>1957278.0699999998</v>
      </c>
      <c r="P214" s="94">
        <v>0</v>
      </c>
      <c r="Q214" s="94">
        <v>0</v>
      </c>
      <c r="R214" s="94">
        <v>0</v>
      </c>
    </row>
    <row r="215" spans="1:18" ht="18.75" customHeight="1" outlineLevel="2">
      <c r="A215" s="24">
        <f aca="true" t="shared" si="13" ref="A215:B230">A214+1</f>
        <v>20</v>
      </c>
      <c r="B215" s="24">
        <f t="shared" si="13"/>
        <v>2</v>
      </c>
      <c r="C215" s="25" t="s">
        <v>162</v>
      </c>
      <c r="D215" s="25" t="s">
        <v>620</v>
      </c>
      <c r="E215" s="94">
        <f t="shared" si="12"/>
        <v>198680.38999999998</v>
      </c>
      <c r="F215" s="94"/>
      <c r="G215" s="94"/>
      <c r="H215" s="94"/>
      <c r="I215" s="94">
        <v>198680.38999999998</v>
      </c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1:18" ht="18.75" customHeight="1" outlineLevel="2">
      <c r="A216" s="24">
        <f t="shared" si="13"/>
        <v>21</v>
      </c>
      <c r="B216" s="24">
        <f t="shared" si="13"/>
        <v>3</v>
      </c>
      <c r="C216" s="25" t="s">
        <v>162</v>
      </c>
      <c r="D216" s="25" t="s">
        <v>164</v>
      </c>
      <c r="E216" s="94">
        <f t="shared" si="12"/>
        <v>6370713.104046868</v>
      </c>
      <c r="F216" s="94">
        <v>5957450.164046868</v>
      </c>
      <c r="G216" s="94">
        <v>0</v>
      </c>
      <c r="H216" s="94">
        <v>0</v>
      </c>
      <c r="I216" s="94">
        <v>413262.94</v>
      </c>
      <c r="J216" s="94">
        <v>0</v>
      </c>
      <c r="K216" s="94">
        <v>0</v>
      </c>
      <c r="L216" s="94">
        <v>0</v>
      </c>
      <c r="M216" s="94">
        <v>0</v>
      </c>
      <c r="N216" s="94">
        <v>0</v>
      </c>
      <c r="O216" s="94">
        <v>0</v>
      </c>
      <c r="P216" s="94">
        <v>0</v>
      </c>
      <c r="Q216" s="94">
        <v>0</v>
      </c>
      <c r="R216" s="94">
        <v>0</v>
      </c>
    </row>
    <row r="217" spans="1:18" ht="18.75" customHeight="1" outlineLevel="2">
      <c r="A217" s="24">
        <f t="shared" si="13"/>
        <v>22</v>
      </c>
      <c r="B217" s="24">
        <f t="shared" si="13"/>
        <v>4</v>
      </c>
      <c r="C217" s="25" t="s">
        <v>162</v>
      </c>
      <c r="D217" s="25" t="s">
        <v>185</v>
      </c>
      <c r="E217" s="94">
        <f t="shared" si="12"/>
        <v>5929964.3</v>
      </c>
      <c r="F217" s="94">
        <v>0</v>
      </c>
      <c r="G217" s="94">
        <v>0</v>
      </c>
      <c r="H217" s="94">
        <v>588289.4299999999</v>
      </c>
      <c r="I217" s="94">
        <v>637093.9099999999</v>
      </c>
      <c r="J217" s="94">
        <v>0</v>
      </c>
      <c r="K217" s="94">
        <v>0</v>
      </c>
      <c r="L217" s="94">
        <v>0</v>
      </c>
      <c r="M217" s="94">
        <v>0</v>
      </c>
      <c r="N217" s="94">
        <v>0</v>
      </c>
      <c r="O217" s="94">
        <v>4704580.96</v>
      </c>
      <c r="P217" s="94">
        <v>0</v>
      </c>
      <c r="Q217" s="94">
        <v>0</v>
      </c>
      <c r="R217" s="94"/>
    </row>
    <row r="218" spans="1:18" ht="18.75" customHeight="1" outlineLevel="2">
      <c r="A218" s="24">
        <f t="shared" si="13"/>
        <v>23</v>
      </c>
      <c r="B218" s="24">
        <f t="shared" si="13"/>
        <v>5</v>
      </c>
      <c r="C218" s="25" t="s">
        <v>162</v>
      </c>
      <c r="D218" s="25" t="s">
        <v>186</v>
      </c>
      <c r="E218" s="94">
        <f t="shared" si="12"/>
        <v>10508740.12</v>
      </c>
      <c r="F218" s="94">
        <v>0</v>
      </c>
      <c r="G218" s="94">
        <v>1655087</v>
      </c>
      <c r="H218" s="94">
        <v>0</v>
      </c>
      <c r="I218" s="94">
        <v>701432.27</v>
      </c>
      <c r="J218" s="94">
        <v>0</v>
      </c>
      <c r="K218" s="94">
        <v>0</v>
      </c>
      <c r="L218" s="94">
        <v>0</v>
      </c>
      <c r="M218" s="94">
        <v>0</v>
      </c>
      <c r="N218" s="94">
        <v>3037912.75</v>
      </c>
      <c r="O218" s="98">
        <v>5114308.1</v>
      </c>
      <c r="P218" s="94">
        <v>0</v>
      </c>
      <c r="Q218" s="94">
        <v>0</v>
      </c>
      <c r="R218" s="94">
        <v>0</v>
      </c>
    </row>
    <row r="219" spans="1:18" ht="18.75" customHeight="1" outlineLevel="2">
      <c r="A219" s="24">
        <f t="shared" si="13"/>
        <v>24</v>
      </c>
      <c r="B219" s="24">
        <f t="shared" si="13"/>
        <v>6</v>
      </c>
      <c r="C219" s="25" t="s">
        <v>162</v>
      </c>
      <c r="D219" s="25" t="s">
        <v>187</v>
      </c>
      <c r="E219" s="94">
        <f t="shared" si="12"/>
        <v>5483788.13</v>
      </c>
      <c r="F219" s="94">
        <v>958735.63</v>
      </c>
      <c r="G219" s="94">
        <v>567156.7899999999</v>
      </c>
      <c r="H219" s="94">
        <v>210180.33</v>
      </c>
      <c r="I219" s="94">
        <v>222641.49</v>
      </c>
      <c r="J219" s="94">
        <v>0</v>
      </c>
      <c r="K219" s="94">
        <v>0</v>
      </c>
      <c r="L219" s="94">
        <v>1814382.9300000002</v>
      </c>
      <c r="M219" s="94">
        <v>0</v>
      </c>
      <c r="N219" s="94"/>
      <c r="O219" s="94">
        <v>1710690.9599999997</v>
      </c>
      <c r="P219" s="94">
        <v>0</v>
      </c>
      <c r="Q219" s="94">
        <v>0</v>
      </c>
      <c r="R219" s="94">
        <v>0</v>
      </c>
    </row>
    <row r="220" spans="1:18" ht="18.75" customHeight="1" outlineLevel="2">
      <c r="A220" s="24">
        <f t="shared" si="13"/>
        <v>25</v>
      </c>
      <c r="B220" s="24">
        <f t="shared" si="13"/>
        <v>7</v>
      </c>
      <c r="C220" s="25" t="s">
        <v>162</v>
      </c>
      <c r="D220" s="25" t="s">
        <v>621</v>
      </c>
      <c r="E220" s="94">
        <f t="shared" si="12"/>
        <v>1896133.0999999999</v>
      </c>
      <c r="F220" s="94">
        <v>0</v>
      </c>
      <c r="G220" s="94">
        <v>0</v>
      </c>
      <c r="H220" s="94">
        <v>0</v>
      </c>
      <c r="I220" s="94">
        <v>138509.63999999998</v>
      </c>
      <c r="J220" s="94">
        <v>0</v>
      </c>
      <c r="K220" s="94">
        <v>0</v>
      </c>
      <c r="L220" s="94">
        <v>0</v>
      </c>
      <c r="M220" s="94">
        <v>0</v>
      </c>
      <c r="N220" s="94">
        <v>1757623.46</v>
      </c>
      <c r="O220" s="94">
        <v>0</v>
      </c>
      <c r="P220" s="94">
        <v>0</v>
      </c>
      <c r="Q220" s="94">
        <v>0</v>
      </c>
      <c r="R220" s="94">
        <v>0</v>
      </c>
    </row>
    <row r="221" spans="1:18" ht="18.75" customHeight="1" outlineLevel="2">
      <c r="A221" s="24">
        <f t="shared" si="13"/>
        <v>26</v>
      </c>
      <c r="B221" s="24">
        <f t="shared" si="13"/>
        <v>8</v>
      </c>
      <c r="C221" s="25" t="s">
        <v>162</v>
      </c>
      <c r="D221" s="25" t="s">
        <v>622</v>
      </c>
      <c r="E221" s="94">
        <f t="shared" si="12"/>
        <v>4899958.85</v>
      </c>
      <c r="F221" s="94">
        <v>574357.64</v>
      </c>
      <c r="G221" s="94">
        <v>245313.3</v>
      </c>
      <c r="H221" s="94">
        <v>67742.08</v>
      </c>
      <c r="I221" s="94">
        <v>108054.61</v>
      </c>
      <c r="J221" s="94">
        <v>0</v>
      </c>
      <c r="K221" s="94">
        <v>0</v>
      </c>
      <c r="L221" s="94">
        <v>932538.62</v>
      </c>
      <c r="M221" s="94">
        <v>0</v>
      </c>
      <c r="N221" s="94">
        <v>1371680.68</v>
      </c>
      <c r="O221" s="94">
        <v>1600271.92</v>
      </c>
      <c r="P221" s="94">
        <v>0</v>
      </c>
      <c r="Q221" s="94">
        <v>0</v>
      </c>
      <c r="R221" s="94">
        <v>0</v>
      </c>
    </row>
    <row r="222" spans="1:18" ht="18.75" customHeight="1" outlineLevel="2">
      <c r="A222" s="24">
        <f t="shared" si="13"/>
        <v>27</v>
      </c>
      <c r="B222" s="24">
        <f t="shared" si="13"/>
        <v>9</v>
      </c>
      <c r="C222" s="25" t="s">
        <v>162</v>
      </c>
      <c r="D222" s="25" t="s">
        <v>623</v>
      </c>
      <c r="E222" s="94">
        <f t="shared" si="12"/>
        <v>887987.83</v>
      </c>
      <c r="F222" s="94">
        <v>887987.83</v>
      </c>
      <c r="G222" s="94">
        <v>0</v>
      </c>
      <c r="H222" s="94">
        <v>0</v>
      </c>
      <c r="I222" s="94">
        <v>0</v>
      </c>
      <c r="J222" s="94">
        <v>0</v>
      </c>
      <c r="K222" s="94">
        <v>0</v>
      </c>
      <c r="L222" s="94">
        <v>0</v>
      </c>
      <c r="M222" s="94">
        <v>0</v>
      </c>
      <c r="N222" s="94">
        <v>0</v>
      </c>
      <c r="O222" s="94">
        <v>0</v>
      </c>
      <c r="P222" s="94">
        <v>0</v>
      </c>
      <c r="Q222" s="94">
        <v>0</v>
      </c>
      <c r="R222" s="94">
        <v>0</v>
      </c>
    </row>
    <row r="223" spans="1:18" ht="18.75" customHeight="1" outlineLevel="2">
      <c r="A223" s="24">
        <f t="shared" si="13"/>
        <v>28</v>
      </c>
      <c r="B223" s="24">
        <f t="shared" si="13"/>
        <v>10</v>
      </c>
      <c r="C223" s="25" t="s">
        <v>162</v>
      </c>
      <c r="D223" s="25" t="s">
        <v>624</v>
      </c>
      <c r="E223" s="94">
        <f t="shared" si="12"/>
        <v>2950708.46</v>
      </c>
      <c r="F223" s="94">
        <v>718557.95</v>
      </c>
      <c r="G223" s="94">
        <v>359587.06</v>
      </c>
      <c r="H223" s="94">
        <v>0</v>
      </c>
      <c r="I223" s="94">
        <v>134764.52</v>
      </c>
      <c r="J223" s="94">
        <v>0</v>
      </c>
      <c r="K223" s="94">
        <v>0</v>
      </c>
      <c r="L223" s="94">
        <v>0</v>
      </c>
      <c r="M223" s="94">
        <v>0</v>
      </c>
      <c r="N223" s="94">
        <v>1737798.93</v>
      </c>
      <c r="O223" s="94">
        <v>0</v>
      </c>
      <c r="P223" s="94">
        <v>0</v>
      </c>
      <c r="Q223" s="94">
        <v>0</v>
      </c>
      <c r="R223" s="94">
        <v>0</v>
      </c>
    </row>
    <row r="224" spans="1:18" ht="18.75" customHeight="1" outlineLevel="2">
      <c r="A224" s="24">
        <f t="shared" si="13"/>
        <v>29</v>
      </c>
      <c r="B224" s="24">
        <f t="shared" si="13"/>
        <v>11</v>
      </c>
      <c r="C224" s="25" t="s">
        <v>162</v>
      </c>
      <c r="D224" s="25" t="s">
        <v>625</v>
      </c>
      <c r="E224" s="94">
        <f t="shared" si="12"/>
        <v>5861149.05</v>
      </c>
      <c r="F224" s="94">
        <v>702317.64</v>
      </c>
      <c r="G224" s="94">
        <v>292825</v>
      </c>
      <c r="H224" s="94">
        <v>78357.62</v>
      </c>
      <c r="I224" s="94">
        <v>100161.8</v>
      </c>
      <c r="J224" s="94">
        <v>0</v>
      </c>
      <c r="K224" s="94">
        <v>0</v>
      </c>
      <c r="L224" s="94">
        <v>1138657.0299999998</v>
      </c>
      <c r="M224" s="94"/>
      <c r="N224" s="94">
        <v>1624060.23</v>
      </c>
      <c r="O224" s="94">
        <v>1924769.73</v>
      </c>
      <c r="P224" s="94">
        <v>0</v>
      </c>
      <c r="Q224" s="94">
        <v>0</v>
      </c>
      <c r="R224" s="94">
        <v>0</v>
      </c>
    </row>
    <row r="225" spans="1:18" ht="18.75" customHeight="1" outlineLevel="2">
      <c r="A225" s="24">
        <f t="shared" si="13"/>
        <v>30</v>
      </c>
      <c r="B225" s="24">
        <f t="shared" si="13"/>
        <v>12</v>
      </c>
      <c r="C225" s="25" t="s">
        <v>162</v>
      </c>
      <c r="D225" s="25" t="s">
        <v>626</v>
      </c>
      <c r="E225" s="94">
        <f t="shared" si="12"/>
        <v>1115783.63</v>
      </c>
      <c r="F225" s="94">
        <v>914428.48</v>
      </c>
      <c r="G225" s="94"/>
      <c r="H225" s="94"/>
      <c r="I225" s="94">
        <v>201355.15000000002</v>
      </c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1:18" ht="18.75" customHeight="1" outlineLevel="2">
      <c r="A226" s="24">
        <f t="shared" si="13"/>
        <v>31</v>
      </c>
      <c r="B226" s="24">
        <f t="shared" si="13"/>
        <v>13</v>
      </c>
      <c r="C226" s="25" t="s">
        <v>162</v>
      </c>
      <c r="D226" s="25" t="s">
        <v>627</v>
      </c>
      <c r="E226" s="94">
        <f t="shared" si="12"/>
        <v>1403254.42</v>
      </c>
      <c r="F226" s="94">
        <v>1036626.2</v>
      </c>
      <c r="G226" s="94"/>
      <c r="H226" s="94"/>
      <c r="I226" s="94">
        <v>366628.22</v>
      </c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1:18" ht="18.75" customHeight="1" outlineLevel="2">
      <c r="A227" s="24">
        <f t="shared" si="13"/>
        <v>32</v>
      </c>
      <c r="B227" s="24">
        <f t="shared" si="13"/>
        <v>14</v>
      </c>
      <c r="C227" s="25" t="s">
        <v>162</v>
      </c>
      <c r="D227" s="25" t="s">
        <v>628</v>
      </c>
      <c r="E227" s="94">
        <f t="shared" si="12"/>
        <v>1779515.54</v>
      </c>
      <c r="F227" s="94">
        <v>0</v>
      </c>
      <c r="G227" s="94">
        <v>0</v>
      </c>
      <c r="H227" s="94">
        <v>0</v>
      </c>
      <c r="I227" s="94">
        <v>0</v>
      </c>
      <c r="J227" s="94">
        <v>0</v>
      </c>
      <c r="K227" s="94">
        <v>0</v>
      </c>
      <c r="L227" s="94">
        <v>0</v>
      </c>
      <c r="M227" s="94">
        <v>0</v>
      </c>
      <c r="N227" s="94">
        <v>1779515.54</v>
      </c>
      <c r="O227" s="94">
        <v>0</v>
      </c>
      <c r="P227" s="94">
        <v>0</v>
      </c>
      <c r="Q227" s="94">
        <v>0</v>
      </c>
      <c r="R227" s="94">
        <v>0</v>
      </c>
    </row>
    <row r="228" spans="1:18" ht="18.75" customHeight="1" outlineLevel="2">
      <c r="A228" s="24">
        <f t="shared" si="13"/>
        <v>33</v>
      </c>
      <c r="B228" s="24">
        <f t="shared" si="13"/>
        <v>15</v>
      </c>
      <c r="C228" s="25" t="s">
        <v>162</v>
      </c>
      <c r="D228" s="25" t="s">
        <v>629</v>
      </c>
      <c r="E228" s="94">
        <f t="shared" si="12"/>
        <v>745675.2</v>
      </c>
      <c r="F228" s="94">
        <v>745675.2</v>
      </c>
      <c r="G228" s="94">
        <v>0</v>
      </c>
      <c r="H228" s="94">
        <v>0</v>
      </c>
      <c r="I228" s="94">
        <v>0</v>
      </c>
      <c r="J228" s="94">
        <v>0</v>
      </c>
      <c r="K228" s="94">
        <v>0</v>
      </c>
      <c r="L228" s="94">
        <v>0</v>
      </c>
      <c r="M228" s="94">
        <v>0</v>
      </c>
      <c r="N228" s="94">
        <v>0</v>
      </c>
      <c r="O228" s="94">
        <v>0</v>
      </c>
      <c r="P228" s="94">
        <v>0</v>
      </c>
      <c r="Q228" s="94">
        <v>0</v>
      </c>
      <c r="R228" s="94">
        <v>0</v>
      </c>
    </row>
    <row r="229" spans="1:18" ht="18.75" customHeight="1" outlineLevel="2">
      <c r="A229" s="24">
        <f t="shared" si="13"/>
        <v>34</v>
      </c>
      <c r="B229" s="24">
        <f t="shared" si="13"/>
        <v>16</v>
      </c>
      <c r="C229" s="25" t="s">
        <v>162</v>
      </c>
      <c r="D229" s="25" t="s">
        <v>630</v>
      </c>
      <c r="E229" s="94">
        <f t="shared" si="12"/>
        <v>4822400.71</v>
      </c>
      <c r="F229" s="94">
        <v>761796.81</v>
      </c>
      <c r="G229" s="94">
        <v>292458.62</v>
      </c>
      <c r="H229" s="94">
        <v>90173.6</v>
      </c>
      <c r="I229" s="94">
        <v>0</v>
      </c>
      <c r="J229" s="94">
        <v>0</v>
      </c>
      <c r="K229" s="94">
        <v>0</v>
      </c>
      <c r="L229" s="94">
        <v>0</v>
      </c>
      <c r="M229" s="94">
        <v>0</v>
      </c>
      <c r="N229" s="94">
        <v>1821864.97</v>
      </c>
      <c r="O229" s="94">
        <v>1856106.71</v>
      </c>
      <c r="P229" s="94">
        <v>0</v>
      </c>
      <c r="Q229" s="94">
        <v>0</v>
      </c>
      <c r="R229" s="94">
        <v>0</v>
      </c>
    </row>
    <row r="230" spans="1:18" ht="18.75" customHeight="1" outlineLevel="2">
      <c r="A230" s="24">
        <f t="shared" si="13"/>
        <v>35</v>
      </c>
      <c r="B230" s="24">
        <f t="shared" si="13"/>
        <v>17</v>
      </c>
      <c r="C230" s="25" t="s">
        <v>162</v>
      </c>
      <c r="D230" s="25" t="s">
        <v>631</v>
      </c>
      <c r="E230" s="94">
        <f t="shared" si="12"/>
        <v>5551703.67</v>
      </c>
      <c r="F230" s="94">
        <v>1876196.41</v>
      </c>
      <c r="G230" s="94">
        <v>627202.9</v>
      </c>
      <c r="H230" s="94">
        <v>0</v>
      </c>
      <c r="I230" s="94">
        <v>318301.41</v>
      </c>
      <c r="J230" s="94">
        <v>0</v>
      </c>
      <c r="K230" s="94">
        <v>0</v>
      </c>
      <c r="L230" s="94">
        <v>0</v>
      </c>
      <c r="M230" s="94">
        <v>0</v>
      </c>
      <c r="N230" s="94">
        <v>0</v>
      </c>
      <c r="O230" s="94">
        <v>2730002.95</v>
      </c>
      <c r="P230" s="94">
        <v>0</v>
      </c>
      <c r="Q230" s="94">
        <v>0</v>
      </c>
      <c r="R230" s="94">
        <v>0</v>
      </c>
    </row>
    <row r="231" spans="1:18" ht="18.75" customHeight="1" outlineLevel="2">
      <c r="A231" s="24">
        <f aca="true" t="shared" si="14" ref="A231:B233">A230+1</f>
        <v>36</v>
      </c>
      <c r="B231" s="24">
        <f t="shared" si="14"/>
        <v>18</v>
      </c>
      <c r="C231" s="25" t="s">
        <v>162</v>
      </c>
      <c r="D231" s="25" t="s">
        <v>632</v>
      </c>
      <c r="E231" s="94">
        <f t="shared" si="12"/>
        <v>4439257.49</v>
      </c>
      <c r="F231" s="94">
        <v>0</v>
      </c>
      <c r="G231" s="94">
        <v>523436.88</v>
      </c>
      <c r="H231" s="94">
        <v>211983.73</v>
      </c>
      <c r="I231" s="94">
        <v>232586.26</v>
      </c>
      <c r="J231" s="94">
        <v>0</v>
      </c>
      <c r="K231" s="94">
        <v>0</v>
      </c>
      <c r="L231" s="94">
        <v>1825159.53</v>
      </c>
      <c r="M231" s="94">
        <v>0</v>
      </c>
      <c r="N231" s="94">
        <v>0</v>
      </c>
      <c r="O231" s="94">
        <v>1646091.09</v>
      </c>
      <c r="P231" s="94">
        <v>0</v>
      </c>
      <c r="Q231" s="94">
        <v>0</v>
      </c>
      <c r="R231" s="94">
        <v>0</v>
      </c>
    </row>
    <row r="232" spans="1:18" ht="18.75" customHeight="1" outlineLevel="2">
      <c r="A232" s="24">
        <f t="shared" si="14"/>
        <v>37</v>
      </c>
      <c r="B232" s="24">
        <f t="shared" si="14"/>
        <v>19</v>
      </c>
      <c r="C232" s="25" t="s">
        <v>162</v>
      </c>
      <c r="D232" s="25" t="s">
        <v>633</v>
      </c>
      <c r="E232" s="94">
        <f t="shared" si="12"/>
        <v>1848845.73</v>
      </c>
      <c r="F232" s="94">
        <v>792440.55</v>
      </c>
      <c r="G232" s="94">
        <v>829668.28</v>
      </c>
      <c r="H232" s="94"/>
      <c r="I232" s="94">
        <v>226736.9</v>
      </c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1:18" ht="18.75" customHeight="1" outlineLevel="2">
      <c r="A233" s="24">
        <f t="shared" si="14"/>
        <v>38</v>
      </c>
      <c r="B233" s="24">
        <f t="shared" si="14"/>
        <v>20</v>
      </c>
      <c r="C233" s="25" t="s">
        <v>162</v>
      </c>
      <c r="D233" s="25" t="s">
        <v>634</v>
      </c>
      <c r="E233" s="94">
        <f t="shared" si="12"/>
        <v>4226980.15</v>
      </c>
      <c r="F233" s="94">
        <v>0</v>
      </c>
      <c r="G233" s="94">
        <v>0</v>
      </c>
      <c r="H233" s="94">
        <v>67385.55</v>
      </c>
      <c r="I233" s="94">
        <v>0</v>
      </c>
      <c r="J233" s="94">
        <v>0</v>
      </c>
      <c r="K233" s="94">
        <v>0</v>
      </c>
      <c r="L233" s="94">
        <v>1306439.61</v>
      </c>
      <c r="M233" s="94">
        <v>0</v>
      </c>
      <c r="N233" s="94">
        <v>960938.17</v>
      </c>
      <c r="O233" s="94">
        <v>1892216.82</v>
      </c>
      <c r="P233" s="94">
        <v>0</v>
      </c>
      <c r="Q233" s="94">
        <v>0</v>
      </c>
      <c r="R233" s="94">
        <v>0</v>
      </c>
    </row>
    <row r="234" spans="1:18" ht="18.75" customHeight="1" outlineLevel="1">
      <c r="A234" s="34"/>
      <c r="B234" s="122" t="s">
        <v>52</v>
      </c>
      <c r="C234" s="122"/>
      <c r="D234" s="122"/>
      <c r="E234" s="95">
        <f>SUM(E214:E233)</f>
        <v>74070884.21404688</v>
      </c>
      <c r="F234" s="95">
        <v>15926570.504046869</v>
      </c>
      <c r="G234" s="95">
        <v>5392735.83</v>
      </c>
      <c r="H234" s="95">
        <v>1314112.3399999999</v>
      </c>
      <c r="I234" s="95">
        <v>4000209.5099999993</v>
      </c>
      <c r="J234" s="95">
        <v>0</v>
      </c>
      <c r="K234" s="95">
        <v>0</v>
      </c>
      <c r="L234" s="95">
        <v>8209543.99</v>
      </c>
      <c r="M234" s="95">
        <v>0</v>
      </c>
      <c r="N234" s="95">
        <v>14091394.73</v>
      </c>
      <c r="O234" s="95">
        <v>25136317.31</v>
      </c>
      <c r="P234" s="95">
        <v>0</v>
      </c>
      <c r="Q234" s="95">
        <v>0</v>
      </c>
      <c r="R234" s="95">
        <v>0</v>
      </c>
    </row>
    <row r="235" spans="1:18" ht="18.75" customHeight="1" outlineLevel="1">
      <c r="A235" s="106"/>
      <c r="B235" s="122" t="s">
        <v>84</v>
      </c>
      <c r="C235" s="122"/>
      <c r="D235" s="122"/>
      <c r="E235" s="74"/>
      <c r="F235" s="64"/>
      <c r="G235" s="64"/>
      <c r="H235" s="64"/>
      <c r="I235" s="64"/>
      <c r="J235" s="64"/>
      <c r="K235" s="64"/>
      <c r="L235" s="64"/>
      <c r="M235" s="64"/>
      <c r="N235" s="63"/>
      <c r="O235" s="64"/>
      <c r="P235" s="64"/>
      <c r="Q235" s="64"/>
      <c r="R235" s="64"/>
    </row>
    <row r="236" spans="1:18" ht="18.75" customHeight="1" outlineLevel="2">
      <c r="A236" s="24">
        <f>A233+1</f>
        <v>39</v>
      </c>
      <c r="B236" s="24">
        <v>1</v>
      </c>
      <c r="C236" s="25" t="s">
        <v>87</v>
      </c>
      <c r="D236" s="25" t="s">
        <v>635</v>
      </c>
      <c r="E236" s="94">
        <f>SUM(F236:R236)</f>
        <v>4613247.82</v>
      </c>
      <c r="F236" s="94">
        <v>0</v>
      </c>
      <c r="G236" s="94">
        <v>0</v>
      </c>
      <c r="H236" s="94">
        <v>0</v>
      </c>
      <c r="I236" s="94">
        <v>0</v>
      </c>
      <c r="J236" s="94">
        <v>0</v>
      </c>
      <c r="K236" s="94">
        <v>0</v>
      </c>
      <c r="L236" s="94">
        <v>0</v>
      </c>
      <c r="M236" s="94">
        <v>2019034.82</v>
      </c>
      <c r="N236" s="94">
        <v>1486185</v>
      </c>
      <c r="O236" s="94">
        <v>1108028</v>
      </c>
      <c r="P236" s="94">
        <v>0</v>
      </c>
      <c r="Q236" s="94">
        <v>0</v>
      </c>
      <c r="R236" s="94">
        <v>0</v>
      </c>
    </row>
    <row r="237" spans="1:18" ht="18.75" customHeight="1" outlineLevel="2">
      <c r="A237" s="24">
        <f aca="true" t="shared" si="15" ref="A237:B252">A236+1</f>
        <v>40</v>
      </c>
      <c r="B237" s="24">
        <f t="shared" si="15"/>
        <v>2</v>
      </c>
      <c r="C237" s="25" t="s">
        <v>87</v>
      </c>
      <c r="D237" s="25" t="s">
        <v>636</v>
      </c>
      <c r="E237" s="94">
        <f>SUM(F237:O237)</f>
        <v>1206200.62</v>
      </c>
      <c r="F237" s="94"/>
      <c r="G237" s="94"/>
      <c r="H237" s="94"/>
      <c r="I237" s="94"/>
      <c r="J237" s="94"/>
      <c r="K237" s="94"/>
      <c r="L237" s="94"/>
      <c r="M237" s="94"/>
      <c r="N237" s="94"/>
      <c r="O237" s="94">
        <v>1206200.62</v>
      </c>
      <c r="P237" s="94"/>
      <c r="Q237" s="94"/>
      <c r="R237" s="94"/>
    </row>
    <row r="238" spans="1:18" ht="18.75" customHeight="1" outlineLevel="2">
      <c r="A238" s="24">
        <f t="shared" si="15"/>
        <v>41</v>
      </c>
      <c r="B238" s="24">
        <f t="shared" si="15"/>
        <v>3</v>
      </c>
      <c r="C238" s="25" t="s">
        <v>88</v>
      </c>
      <c r="D238" s="25" t="s">
        <v>637</v>
      </c>
      <c r="E238" s="94">
        <f aca="true" t="shared" si="16" ref="E238:E256">SUM(F238:R238)</f>
        <v>3475691</v>
      </c>
      <c r="F238" s="94">
        <v>0</v>
      </c>
      <c r="G238" s="94">
        <v>0</v>
      </c>
      <c r="H238" s="94">
        <v>0</v>
      </c>
      <c r="I238" s="94">
        <v>0</v>
      </c>
      <c r="J238" s="94">
        <v>0</v>
      </c>
      <c r="K238" s="94">
        <v>0</v>
      </c>
      <c r="L238" s="94">
        <v>0</v>
      </c>
      <c r="M238" s="94">
        <v>3475691</v>
      </c>
      <c r="N238" s="94">
        <v>0</v>
      </c>
      <c r="O238" s="94">
        <v>0</v>
      </c>
      <c r="P238" s="94">
        <v>0</v>
      </c>
      <c r="Q238" s="94">
        <v>0</v>
      </c>
      <c r="R238" s="94">
        <v>0</v>
      </c>
    </row>
    <row r="239" spans="1:18" ht="18.75" customHeight="1" outlineLevel="2">
      <c r="A239" s="24">
        <f t="shared" si="15"/>
        <v>42</v>
      </c>
      <c r="B239" s="24">
        <f t="shared" si="15"/>
        <v>4</v>
      </c>
      <c r="C239" s="25" t="s">
        <v>88</v>
      </c>
      <c r="D239" s="25" t="s">
        <v>638</v>
      </c>
      <c r="E239" s="94">
        <f t="shared" si="16"/>
        <v>1484146.69</v>
      </c>
      <c r="F239" s="94">
        <v>0</v>
      </c>
      <c r="G239" s="94">
        <v>0</v>
      </c>
      <c r="H239" s="94">
        <v>1484146.69</v>
      </c>
      <c r="I239" s="94">
        <v>0</v>
      </c>
      <c r="J239" s="94">
        <v>0</v>
      </c>
      <c r="K239" s="94">
        <v>0</v>
      </c>
      <c r="L239" s="94">
        <v>0</v>
      </c>
      <c r="M239" s="94">
        <v>0</v>
      </c>
      <c r="N239" s="94">
        <v>0</v>
      </c>
      <c r="O239" s="94">
        <v>0</v>
      </c>
      <c r="P239" s="94">
        <v>0</v>
      </c>
      <c r="Q239" s="94">
        <v>0</v>
      </c>
      <c r="R239" s="94">
        <v>0</v>
      </c>
    </row>
    <row r="240" spans="1:18" ht="18.75" customHeight="1" outlineLevel="2">
      <c r="A240" s="24">
        <f t="shared" si="15"/>
        <v>43</v>
      </c>
      <c r="B240" s="24">
        <f t="shared" si="15"/>
        <v>5</v>
      </c>
      <c r="C240" s="25" t="s">
        <v>88</v>
      </c>
      <c r="D240" s="25" t="s">
        <v>639</v>
      </c>
      <c r="E240" s="94">
        <f t="shared" si="16"/>
        <v>1003023.65</v>
      </c>
      <c r="F240" s="94">
        <v>0</v>
      </c>
      <c r="G240" s="94">
        <v>0</v>
      </c>
      <c r="H240" s="94">
        <v>1003023.65</v>
      </c>
      <c r="I240" s="94">
        <v>0</v>
      </c>
      <c r="J240" s="94">
        <v>0</v>
      </c>
      <c r="K240" s="94">
        <v>0</v>
      </c>
      <c r="L240" s="94">
        <v>0</v>
      </c>
      <c r="M240" s="94">
        <v>0</v>
      </c>
      <c r="N240" s="94">
        <v>0</v>
      </c>
      <c r="O240" s="94">
        <v>0</v>
      </c>
      <c r="P240" s="94">
        <v>0</v>
      </c>
      <c r="Q240" s="94">
        <v>0</v>
      </c>
      <c r="R240" s="94">
        <v>0</v>
      </c>
    </row>
    <row r="241" spans="1:18" ht="18.75" customHeight="1" outlineLevel="2">
      <c r="A241" s="24">
        <f t="shared" si="15"/>
        <v>44</v>
      </c>
      <c r="B241" s="24">
        <f t="shared" si="15"/>
        <v>6</v>
      </c>
      <c r="C241" s="25" t="s">
        <v>88</v>
      </c>
      <c r="D241" s="25" t="s">
        <v>640</v>
      </c>
      <c r="E241" s="94">
        <f t="shared" si="16"/>
        <v>985951.44</v>
      </c>
      <c r="F241" s="94">
        <v>0</v>
      </c>
      <c r="G241" s="94">
        <v>0</v>
      </c>
      <c r="H241" s="94">
        <v>487576.82</v>
      </c>
      <c r="I241" s="94">
        <v>0</v>
      </c>
      <c r="J241" s="94">
        <v>0</v>
      </c>
      <c r="K241" s="94">
        <v>0</v>
      </c>
      <c r="L241" s="94">
        <v>0</v>
      </c>
      <c r="M241" s="94">
        <v>0</v>
      </c>
      <c r="N241" s="94">
        <v>498374.62</v>
      </c>
      <c r="O241" s="94">
        <v>0</v>
      </c>
      <c r="P241" s="94">
        <v>0</v>
      </c>
      <c r="Q241" s="94">
        <v>0</v>
      </c>
      <c r="R241" s="94">
        <v>0</v>
      </c>
    </row>
    <row r="242" spans="1:18" ht="18.75" customHeight="1" outlineLevel="2">
      <c r="A242" s="24">
        <f t="shared" si="15"/>
        <v>45</v>
      </c>
      <c r="B242" s="24">
        <f t="shared" si="15"/>
        <v>7</v>
      </c>
      <c r="C242" s="25" t="s">
        <v>88</v>
      </c>
      <c r="D242" s="25" t="s">
        <v>641</v>
      </c>
      <c r="E242" s="94">
        <f t="shared" si="16"/>
        <v>7858940.14</v>
      </c>
      <c r="F242" s="94">
        <v>0</v>
      </c>
      <c r="G242" s="94">
        <v>0</v>
      </c>
      <c r="H242" s="94">
        <v>0</v>
      </c>
      <c r="I242" s="94">
        <v>608819</v>
      </c>
      <c r="J242" s="94">
        <v>0</v>
      </c>
      <c r="K242" s="94">
        <v>0</v>
      </c>
      <c r="L242" s="94">
        <v>0</v>
      </c>
      <c r="M242" s="94">
        <v>7250121.14</v>
      </c>
      <c r="N242" s="94">
        <v>0</v>
      </c>
      <c r="O242" s="94">
        <v>0</v>
      </c>
      <c r="P242" s="94">
        <v>0</v>
      </c>
      <c r="Q242" s="94">
        <v>0</v>
      </c>
      <c r="R242" s="94">
        <v>0</v>
      </c>
    </row>
    <row r="243" spans="1:18" ht="18.75" customHeight="1" outlineLevel="2">
      <c r="A243" s="24">
        <f t="shared" si="15"/>
        <v>46</v>
      </c>
      <c r="B243" s="24">
        <f t="shared" si="15"/>
        <v>8</v>
      </c>
      <c r="C243" s="25" t="s">
        <v>88</v>
      </c>
      <c r="D243" s="25" t="s">
        <v>642</v>
      </c>
      <c r="E243" s="94">
        <f t="shared" si="16"/>
        <v>7619612.56</v>
      </c>
      <c r="F243" s="94">
        <v>0</v>
      </c>
      <c r="G243" s="94">
        <v>0</v>
      </c>
      <c r="H243" s="94">
        <v>0</v>
      </c>
      <c r="I243" s="94">
        <v>608819</v>
      </c>
      <c r="J243" s="94">
        <v>0</v>
      </c>
      <c r="K243" s="94">
        <v>0</v>
      </c>
      <c r="L243" s="94">
        <v>0</v>
      </c>
      <c r="M243" s="94">
        <v>7010793.56</v>
      </c>
      <c r="N243" s="94">
        <v>0</v>
      </c>
      <c r="O243" s="94">
        <v>0</v>
      </c>
      <c r="P243" s="94">
        <v>0</v>
      </c>
      <c r="Q243" s="94">
        <v>0</v>
      </c>
      <c r="R243" s="94">
        <v>0</v>
      </c>
    </row>
    <row r="244" spans="1:18" ht="18.75" customHeight="1" outlineLevel="2">
      <c r="A244" s="24">
        <f t="shared" si="15"/>
        <v>47</v>
      </c>
      <c r="B244" s="24">
        <f t="shared" si="15"/>
        <v>9</v>
      </c>
      <c r="C244" s="25" t="s">
        <v>88</v>
      </c>
      <c r="D244" s="25" t="s">
        <v>643</v>
      </c>
      <c r="E244" s="94">
        <f t="shared" si="16"/>
        <v>566497.11</v>
      </c>
      <c r="F244" s="94">
        <v>0</v>
      </c>
      <c r="G244" s="94">
        <v>0</v>
      </c>
      <c r="H244" s="94">
        <v>566497.11</v>
      </c>
      <c r="I244" s="94">
        <v>0</v>
      </c>
      <c r="J244" s="94">
        <v>0</v>
      </c>
      <c r="K244" s="94">
        <v>0</v>
      </c>
      <c r="L244" s="94">
        <v>0</v>
      </c>
      <c r="M244" s="94">
        <v>0</v>
      </c>
      <c r="N244" s="94">
        <v>0</v>
      </c>
      <c r="O244" s="94">
        <v>0</v>
      </c>
      <c r="P244" s="94">
        <v>0</v>
      </c>
      <c r="Q244" s="94">
        <v>0</v>
      </c>
      <c r="R244" s="94">
        <v>0</v>
      </c>
    </row>
    <row r="245" spans="1:18" ht="18.75" customHeight="1" outlineLevel="2">
      <c r="A245" s="24">
        <f t="shared" si="15"/>
        <v>48</v>
      </c>
      <c r="B245" s="24">
        <f t="shared" si="15"/>
        <v>10</v>
      </c>
      <c r="C245" s="25" t="s">
        <v>88</v>
      </c>
      <c r="D245" s="25" t="s">
        <v>644</v>
      </c>
      <c r="E245" s="94">
        <f t="shared" si="16"/>
        <v>513422.67</v>
      </c>
      <c r="F245" s="94">
        <v>0</v>
      </c>
      <c r="G245" s="94">
        <v>0</v>
      </c>
      <c r="H245" s="94">
        <v>513422.67</v>
      </c>
      <c r="I245" s="94">
        <v>0</v>
      </c>
      <c r="J245" s="94">
        <v>0</v>
      </c>
      <c r="K245" s="94">
        <v>0</v>
      </c>
      <c r="L245" s="94">
        <v>0</v>
      </c>
      <c r="M245" s="94">
        <v>0</v>
      </c>
      <c r="N245" s="94">
        <v>0</v>
      </c>
      <c r="O245" s="94">
        <v>0</v>
      </c>
      <c r="P245" s="94">
        <v>0</v>
      </c>
      <c r="Q245" s="94">
        <v>0</v>
      </c>
      <c r="R245" s="94">
        <v>0</v>
      </c>
    </row>
    <row r="246" spans="1:18" ht="18.75" customHeight="1" outlineLevel="2">
      <c r="A246" s="24">
        <f t="shared" si="15"/>
        <v>49</v>
      </c>
      <c r="B246" s="24">
        <f t="shared" si="15"/>
        <v>11</v>
      </c>
      <c r="C246" s="25" t="s">
        <v>88</v>
      </c>
      <c r="D246" s="25" t="s">
        <v>645</v>
      </c>
      <c r="E246" s="94">
        <f t="shared" si="16"/>
        <v>5944168.03</v>
      </c>
      <c r="F246" s="94">
        <v>0</v>
      </c>
      <c r="G246" s="94">
        <v>0</v>
      </c>
      <c r="H246" s="94">
        <v>0</v>
      </c>
      <c r="I246" s="94"/>
      <c r="J246" s="94">
        <v>0</v>
      </c>
      <c r="K246" s="94">
        <v>0</v>
      </c>
      <c r="L246" s="94">
        <v>0</v>
      </c>
      <c r="M246" s="94">
        <v>5944168.03</v>
      </c>
      <c r="N246" s="94">
        <v>0</v>
      </c>
      <c r="O246" s="94">
        <v>0</v>
      </c>
      <c r="P246" s="94">
        <v>0</v>
      </c>
      <c r="Q246" s="94">
        <v>0</v>
      </c>
      <c r="R246" s="94">
        <v>0</v>
      </c>
    </row>
    <row r="247" spans="1:18" ht="18.75" customHeight="1" outlineLevel="2">
      <c r="A247" s="24">
        <f t="shared" si="15"/>
        <v>50</v>
      </c>
      <c r="B247" s="24">
        <f t="shared" si="15"/>
        <v>12</v>
      </c>
      <c r="C247" s="25" t="s">
        <v>88</v>
      </c>
      <c r="D247" s="25" t="s">
        <v>646</v>
      </c>
      <c r="E247" s="94">
        <f t="shared" si="16"/>
        <v>1217996.9</v>
      </c>
      <c r="F247" s="94">
        <v>0</v>
      </c>
      <c r="G247" s="94">
        <v>0</v>
      </c>
      <c r="H247" s="94">
        <v>1217996.9</v>
      </c>
      <c r="I247" s="94">
        <v>0</v>
      </c>
      <c r="J247" s="94">
        <v>0</v>
      </c>
      <c r="K247" s="94">
        <v>0</v>
      </c>
      <c r="L247" s="94">
        <v>0</v>
      </c>
      <c r="M247" s="94">
        <v>0</v>
      </c>
      <c r="N247" s="94">
        <v>0</v>
      </c>
      <c r="O247" s="94">
        <v>0</v>
      </c>
      <c r="P247" s="94">
        <v>0</v>
      </c>
      <c r="Q247" s="94">
        <v>0</v>
      </c>
      <c r="R247" s="94">
        <v>0</v>
      </c>
    </row>
    <row r="248" spans="1:18" ht="18.75" customHeight="1" outlineLevel="2">
      <c r="A248" s="24">
        <f t="shared" si="15"/>
        <v>51</v>
      </c>
      <c r="B248" s="24">
        <f t="shared" si="15"/>
        <v>13</v>
      </c>
      <c r="C248" s="25" t="s">
        <v>88</v>
      </c>
      <c r="D248" s="25" t="s">
        <v>647</v>
      </c>
      <c r="E248" s="94">
        <f t="shared" si="16"/>
        <v>411993.96</v>
      </c>
      <c r="F248" s="94">
        <v>0</v>
      </c>
      <c r="G248" s="94">
        <v>0</v>
      </c>
      <c r="H248" s="94">
        <v>411993.96</v>
      </c>
      <c r="I248" s="94">
        <v>0</v>
      </c>
      <c r="J248" s="94">
        <v>0</v>
      </c>
      <c r="K248" s="94">
        <v>0</v>
      </c>
      <c r="L248" s="94">
        <v>0</v>
      </c>
      <c r="M248" s="94">
        <v>0</v>
      </c>
      <c r="N248" s="94">
        <v>0</v>
      </c>
      <c r="O248" s="94">
        <v>0</v>
      </c>
      <c r="P248" s="94">
        <v>0</v>
      </c>
      <c r="Q248" s="94">
        <v>0</v>
      </c>
      <c r="R248" s="94">
        <v>0</v>
      </c>
    </row>
    <row r="249" spans="1:18" ht="18.75" customHeight="1" outlineLevel="2">
      <c r="A249" s="24">
        <f t="shared" si="15"/>
        <v>52</v>
      </c>
      <c r="B249" s="24">
        <f t="shared" si="15"/>
        <v>14</v>
      </c>
      <c r="C249" s="25" t="s">
        <v>88</v>
      </c>
      <c r="D249" s="25" t="s">
        <v>648</v>
      </c>
      <c r="E249" s="94">
        <f t="shared" si="16"/>
        <v>516998.29</v>
      </c>
      <c r="F249" s="94">
        <v>0</v>
      </c>
      <c r="G249" s="94">
        <v>0</v>
      </c>
      <c r="H249" s="94">
        <v>516998.29</v>
      </c>
      <c r="I249" s="94">
        <v>0</v>
      </c>
      <c r="J249" s="94">
        <v>0</v>
      </c>
      <c r="K249" s="94">
        <v>0</v>
      </c>
      <c r="L249" s="94">
        <v>0</v>
      </c>
      <c r="M249" s="94">
        <v>0</v>
      </c>
      <c r="N249" s="94">
        <v>0</v>
      </c>
      <c r="O249" s="94">
        <v>0</v>
      </c>
      <c r="P249" s="94">
        <v>0</v>
      </c>
      <c r="Q249" s="94">
        <v>0</v>
      </c>
      <c r="R249" s="94">
        <v>0</v>
      </c>
    </row>
    <row r="250" spans="1:18" ht="18.75" customHeight="1" outlineLevel="2">
      <c r="A250" s="24">
        <f t="shared" si="15"/>
        <v>53</v>
      </c>
      <c r="B250" s="24">
        <f t="shared" si="15"/>
        <v>15</v>
      </c>
      <c r="C250" s="25" t="s">
        <v>88</v>
      </c>
      <c r="D250" s="25" t="s">
        <v>593</v>
      </c>
      <c r="E250" s="94">
        <f t="shared" si="16"/>
        <v>205999.99</v>
      </c>
      <c r="F250" s="94">
        <v>0</v>
      </c>
      <c r="G250" s="94">
        <v>0</v>
      </c>
      <c r="H250" s="94">
        <v>205999.99</v>
      </c>
      <c r="I250" s="94">
        <v>0</v>
      </c>
      <c r="J250" s="94">
        <v>0</v>
      </c>
      <c r="K250" s="94"/>
      <c r="L250" s="94">
        <v>0</v>
      </c>
      <c r="M250" s="94">
        <v>0</v>
      </c>
      <c r="N250" s="94">
        <v>0</v>
      </c>
      <c r="O250" s="94">
        <v>0</v>
      </c>
      <c r="P250" s="94">
        <v>0</v>
      </c>
      <c r="Q250" s="94">
        <v>0</v>
      </c>
      <c r="R250" s="94">
        <v>0</v>
      </c>
    </row>
    <row r="251" spans="1:18" ht="18.75" customHeight="1" outlineLevel="2">
      <c r="A251" s="24">
        <f t="shared" si="15"/>
        <v>54</v>
      </c>
      <c r="B251" s="24">
        <f t="shared" si="15"/>
        <v>16</v>
      </c>
      <c r="C251" s="25" t="s">
        <v>88</v>
      </c>
      <c r="D251" s="25" t="s">
        <v>649</v>
      </c>
      <c r="E251" s="94">
        <f t="shared" si="16"/>
        <v>1070303.19</v>
      </c>
      <c r="F251" s="94">
        <v>0</v>
      </c>
      <c r="G251" s="94">
        <v>0</v>
      </c>
      <c r="H251" s="94">
        <v>1070303.19</v>
      </c>
      <c r="I251" s="94">
        <v>0</v>
      </c>
      <c r="J251" s="94">
        <v>0</v>
      </c>
      <c r="K251" s="94">
        <v>0</v>
      </c>
      <c r="L251" s="94">
        <v>0</v>
      </c>
      <c r="M251" s="94">
        <v>0</v>
      </c>
      <c r="N251" s="94">
        <v>0</v>
      </c>
      <c r="O251" s="94">
        <v>0</v>
      </c>
      <c r="P251" s="94">
        <v>0</v>
      </c>
      <c r="Q251" s="94">
        <v>0</v>
      </c>
      <c r="R251" s="94">
        <v>0</v>
      </c>
    </row>
    <row r="252" spans="1:18" ht="18.75" customHeight="1" outlineLevel="2">
      <c r="A252" s="24">
        <f t="shared" si="15"/>
        <v>55</v>
      </c>
      <c r="B252" s="24">
        <f t="shared" si="15"/>
        <v>17</v>
      </c>
      <c r="C252" s="25" t="s">
        <v>88</v>
      </c>
      <c r="D252" s="25" t="s">
        <v>650</v>
      </c>
      <c r="E252" s="94">
        <f t="shared" si="16"/>
        <v>1671993.18</v>
      </c>
      <c r="F252" s="94">
        <v>0</v>
      </c>
      <c r="G252" s="94">
        <v>0</v>
      </c>
      <c r="H252" s="94">
        <v>750060.74</v>
      </c>
      <c r="I252" s="94">
        <v>921932.44</v>
      </c>
      <c r="J252" s="94">
        <v>0</v>
      </c>
      <c r="K252" s="94">
        <v>0</v>
      </c>
      <c r="L252" s="94">
        <v>0</v>
      </c>
      <c r="M252" s="94">
        <v>0</v>
      </c>
      <c r="N252" s="94">
        <v>0</v>
      </c>
      <c r="O252" s="94">
        <v>0</v>
      </c>
      <c r="P252" s="94">
        <v>0</v>
      </c>
      <c r="Q252" s="94">
        <v>0</v>
      </c>
      <c r="R252" s="94">
        <v>0</v>
      </c>
    </row>
    <row r="253" spans="1:18" ht="18.75" customHeight="1" outlineLevel="2">
      <c r="A253" s="24">
        <f aca="true" t="shared" si="17" ref="A253:B256">A252+1</f>
        <v>56</v>
      </c>
      <c r="B253" s="24">
        <f t="shared" si="17"/>
        <v>18</v>
      </c>
      <c r="C253" s="25" t="s">
        <v>88</v>
      </c>
      <c r="D253" s="25" t="s">
        <v>651</v>
      </c>
      <c r="E253" s="94">
        <f t="shared" si="16"/>
        <v>2066331.8399999999</v>
      </c>
      <c r="F253" s="94">
        <v>0</v>
      </c>
      <c r="G253" s="94">
        <v>0</v>
      </c>
      <c r="H253" s="94">
        <v>926962.15</v>
      </c>
      <c r="I253" s="94">
        <v>1139369.69</v>
      </c>
      <c r="J253" s="94">
        <v>0</v>
      </c>
      <c r="K253" s="94">
        <v>0</v>
      </c>
      <c r="L253" s="94">
        <v>0</v>
      </c>
      <c r="M253" s="94">
        <v>0</v>
      </c>
      <c r="N253" s="94">
        <v>0</v>
      </c>
      <c r="O253" s="94">
        <v>0</v>
      </c>
      <c r="P253" s="94">
        <v>0</v>
      </c>
      <c r="Q253" s="94">
        <v>0</v>
      </c>
      <c r="R253" s="94">
        <v>0</v>
      </c>
    </row>
    <row r="254" spans="1:18" ht="18.75" customHeight="1" outlineLevel="2">
      <c r="A254" s="24">
        <f t="shared" si="17"/>
        <v>57</v>
      </c>
      <c r="B254" s="24">
        <f t="shared" si="17"/>
        <v>19</v>
      </c>
      <c r="C254" s="25" t="s">
        <v>88</v>
      </c>
      <c r="D254" s="25" t="s">
        <v>652</v>
      </c>
      <c r="E254" s="94">
        <f t="shared" si="16"/>
        <v>6934731.49</v>
      </c>
      <c r="F254" s="94">
        <v>0</v>
      </c>
      <c r="G254" s="94">
        <v>0</v>
      </c>
      <c r="H254" s="94">
        <v>0</v>
      </c>
      <c r="I254" s="94">
        <v>0</v>
      </c>
      <c r="J254" s="94">
        <v>0</v>
      </c>
      <c r="K254" s="94">
        <v>0</v>
      </c>
      <c r="L254" s="94">
        <v>0</v>
      </c>
      <c r="M254" s="94">
        <v>6934731.49</v>
      </c>
      <c r="N254" s="94">
        <v>0</v>
      </c>
      <c r="O254" s="94">
        <v>0</v>
      </c>
      <c r="P254" s="94">
        <v>0</v>
      </c>
      <c r="Q254" s="94">
        <v>0</v>
      </c>
      <c r="R254" s="94">
        <v>0</v>
      </c>
    </row>
    <row r="255" spans="1:18" ht="18.75" customHeight="1" outlineLevel="2">
      <c r="A255" s="24">
        <f t="shared" si="17"/>
        <v>58</v>
      </c>
      <c r="B255" s="24">
        <f t="shared" si="17"/>
        <v>20</v>
      </c>
      <c r="C255" s="25" t="s">
        <v>88</v>
      </c>
      <c r="D255" s="25" t="s">
        <v>653</v>
      </c>
      <c r="E255" s="94">
        <f t="shared" si="16"/>
        <v>295260.28</v>
      </c>
      <c r="F255" s="94">
        <v>0</v>
      </c>
      <c r="G255" s="94">
        <v>0</v>
      </c>
      <c r="H255" s="94">
        <v>295260.28</v>
      </c>
      <c r="I255" s="94">
        <v>0</v>
      </c>
      <c r="J255" s="94">
        <v>0</v>
      </c>
      <c r="K255" s="94">
        <v>0</v>
      </c>
      <c r="L255" s="94">
        <v>0</v>
      </c>
      <c r="M255" s="94">
        <v>0</v>
      </c>
      <c r="N255" s="94">
        <v>0</v>
      </c>
      <c r="O255" s="94">
        <v>0</v>
      </c>
      <c r="P255" s="94">
        <v>0</v>
      </c>
      <c r="Q255" s="94">
        <v>0</v>
      </c>
      <c r="R255" s="94">
        <v>0</v>
      </c>
    </row>
    <row r="256" spans="1:18" ht="18.75" customHeight="1" outlineLevel="2">
      <c r="A256" s="24">
        <f t="shared" si="17"/>
        <v>59</v>
      </c>
      <c r="B256" s="24">
        <f t="shared" si="17"/>
        <v>21</v>
      </c>
      <c r="C256" s="25" t="s">
        <v>88</v>
      </c>
      <c r="D256" s="25" t="s">
        <v>654</v>
      </c>
      <c r="E256" s="94">
        <f t="shared" si="16"/>
        <v>308254.18</v>
      </c>
      <c r="F256" s="94">
        <v>0</v>
      </c>
      <c r="G256" s="94">
        <v>0</v>
      </c>
      <c r="H256" s="94">
        <v>308254.18</v>
      </c>
      <c r="I256" s="94">
        <v>0</v>
      </c>
      <c r="J256" s="94">
        <v>0</v>
      </c>
      <c r="K256" s="94">
        <v>0</v>
      </c>
      <c r="L256" s="94">
        <v>0</v>
      </c>
      <c r="M256" s="94">
        <v>0</v>
      </c>
      <c r="N256" s="94">
        <v>0</v>
      </c>
      <c r="O256" s="94">
        <v>0</v>
      </c>
      <c r="P256" s="94">
        <v>0</v>
      </c>
      <c r="Q256" s="94">
        <v>0</v>
      </c>
      <c r="R256" s="94">
        <v>0</v>
      </c>
    </row>
    <row r="257" spans="1:18" ht="18.75" customHeight="1" outlineLevel="1">
      <c r="A257" s="106"/>
      <c r="B257" s="122" t="s">
        <v>52</v>
      </c>
      <c r="C257" s="122"/>
      <c r="D257" s="122"/>
      <c r="E257" s="95">
        <f>SUM(E236:E256)</f>
        <v>49970765.03</v>
      </c>
      <c r="F257" s="95">
        <v>0</v>
      </c>
      <c r="G257" s="95">
        <v>0</v>
      </c>
      <c r="H257" s="95">
        <v>9758496.62</v>
      </c>
      <c r="I257" s="95">
        <v>3278940.13</v>
      </c>
      <c r="J257" s="95">
        <v>0</v>
      </c>
      <c r="K257" s="95">
        <v>0</v>
      </c>
      <c r="L257" s="95">
        <v>0</v>
      </c>
      <c r="M257" s="95">
        <v>32634540.04</v>
      </c>
      <c r="N257" s="95">
        <v>1984559.62</v>
      </c>
      <c r="O257" s="95">
        <v>2314228.62</v>
      </c>
      <c r="P257" s="95">
        <v>0</v>
      </c>
      <c r="Q257" s="95">
        <v>0</v>
      </c>
      <c r="R257" s="95">
        <v>0</v>
      </c>
    </row>
    <row r="258" spans="1:18" ht="18.75" customHeight="1" outlineLevel="1">
      <c r="A258" s="106"/>
      <c r="B258" s="122" t="s">
        <v>174</v>
      </c>
      <c r="C258" s="122"/>
      <c r="D258" s="122"/>
      <c r="E258" s="74"/>
      <c r="F258" s="64"/>
      <c r="G258" s="64"/>
      <c r="H258" s="64"/>
      <c r="I258" s="64"/>
      <c r="J258" s="64"/>
      <c r="K258" s="64"/>
      <c r="L258" s="64"/>
      <c r="M258" s="64"/>
      <c r="N258" s="63"/>
      <c r="O258" s="64"/>
      <c r="P258" s="64"/>
      <c r="Q258" s="64"/>
      <c r="R258" s="64"/>
    </row>
    <row r="259" spans="1:18" ht="18.75" customHeight="1" outlineLevel="2">
      <c r="A259" s="24">
        <f>A256+1</f>
        <v>60</v>
      </c>
      <c r="B259" s="24">
        <v>1</v>
      </c>
      <c r="C259" s="25" t="s">
        <v>175</v>
      </c>
      <c r="D259" s="25" t="s">
        <v>599</v>
      </c>
      <c r="E259" s="94">
        <f>SUM(F259:R259)</f>
        <v>481772.63000000006</v>
      </c>
      <c r="F259" s="94">
        <v>406247.37000000005</v>
      </c>
      <c r="G259" s="94">
        <v>0</v>
      </c>
      <c r="H259" s="94">
        <v>0</v>
      </c>
      <c r="I259" s="94">
        <v>75525.26</v>
      </c>
      <c r="J259" s="94">
        <v>0</v>
      </c>
      <c r="K259" s="94">
        <v>0</v>
      </c>
      <c r="L259" s="94">
        <v>0</v>
      </c>
      <c r="M259" s="94">
        <v>0</v>
      </c>
      <c r="N259" s="94"/>
      <c r="O259" s="94">
        <v>0</v>
      </c>
      <c r="P259" s="94">
        <v>0</v>
      </c>
      <c r="Q259" s="94">
        <v>0</v>
      </c>
      <c r="R259" s="94">
        <v>0</v>
      </c>
    </row>
    <row r="260" spans="1:18" ht="18.75" customHeight="1" outlineLevel="2">
      <c r="A260" s="24">
        <f>A259+1</f>
        <v>61</v>
      </c>
      <c r="B260" s="24">
        <v>2</v>
      </c>
      <c r="C260" s="25" t="s">
        <v>175</v>
      </c>
      <c r="D260" s="25" t="s">
        <v>600</v>
      </c>
      <c r="E260" s="94">
        <f>SUM(F260:R260)</f>
        <v>667500.98</v>
      </c>
      <c r="F260" s="94">
        <v>540631.84</v>
      </c>
      <c r="G260" s="94">
        <v>0</v>
      </c>
      <c r="H260" s="94">
        <v>0</v>
      </c>
      <c r="I260" s="94">
        <v>126869.14</v>
      </c>
      <c r="J260" s="94">
        <v>0</v>
      </c>
      <c r="K260" s="94">
        <v>0</v>
      </c>
      <c r="L260" s="94"/>
      <c r="M260" s="94">
        <v>0</v>
      </c>
      <c r="N260" s="94"/>
      <c r="O260" s="94"/>
      <c r="P260" s="94">
        <v>0</v>
      </c>
      <c r="Q260" s="94">
        <v>0</v>
      </c>
      <c r="R260" s="94">
        <v>0</v>
      </c>
    </row>
    <row r="261" spans="1:18" ht="18.75" customHeight="1" outlineLevel="1">
      <c r="A261" s="106"/>
      <c r="B261" s="122" t="s">
        <v>52</v>
      </c>
      <c r="C261" s="122"/>
      <c r="D261" s="122"/>
      <c r="E261" s="95">
        <f>SUM(E259:E260)</f>
        <v>1149273.61</v>
      </c>
      <c r="F261" s="95">
        <v>946879.21</v>
      </c>
      <c r="G261" s="95">
        <v>0</v>
      </c>
      <c r="H261" s="95">
        <v>0</v>
      </c>
      <c r="I261" s="95">
        <v>202394.4</v>
      </c>
      <c r="J261" s="95">
        <v>0</v>
      </c>
      <c r="K261" s="95">
        <v>0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  <c r="Q261" s="95">
        <v>0</v>
      </c>
      <c r="R261" s="95">
        <v>0</v>
      </c>
    </row>
    <row r="262" spans="1:18" ht="18.75" customHeight="1" outlineLevel="1">
      <c r="A262" s="106"/>
      <c r="B262" s="122" t="s">
        <v>101</v>
      </c>
      <c r="C262" s="122"/>
      <c r="D262" s="122"/>
      <c r="E262" s="74"/>
      <c r="F262" s="64"/>
      <c r="G262" s="64"/>
      <c r="H262" s="64"/>
      <c r="I262" s="64"/>
      <c r="J262" s="64"/>
      <c r="K262" s="64"/>
      <c r="L262" s="64"/>
      <c r="M262" s="64"/>
      <c r="N262" s="63"/>
      <c r="O262" s="64"/>
      <c r="P262" s="64"/>
      <c r="Q262" s="64"/>
      <c r="R262" s="64"/>
    </row>
    <row r="263" spans="1:18" ht="18.75" customHeight="1" outlineLevel="2">
      <c r="A263" s="24">
        <f>A260+1</f>
        <v>62</v>
      </c>
      <c r="B263" s="24">
        <v>1</v>
      </c>
      <c r="C263" s="25" t="s">
        <v>102</v>
      </c>
      <c r="D263" s="25" t="s">
        <v>179</v>
      </c>
      <c r="E263" s="94">
        <f>SUM(F263:R263)</f>
        <v>2079739.47</v>
      </c>
      <c r="F263" s="94">
        <v>441140.7</v>
      </c>
      <c r="G263" s="94">
        <v>0</v>
      </c>
      <c r="H263" s="94">
        <v>0</v>
      </c>
      <c r="I263" s="94">
        <v>0</v>
      </c>
      <c r="J263" s="94">
        <v>0</v>
      </c>
      <c r="K263" s="94">
        <v>0</v>
      </c>
      <c r="L263" s="94">
        <v>0</v>
      </c>
      <c r="M263" s="94">
        <v>0</v>
      </c>
      <c r="N263" s="94">
        <v>0</v>
      </c>
      <c r="O263" s="94">
        <v>1638598.77</v>
      </c>
      <c r="P263" s="94">
        <v>0</v>
      </c>
      <c r="Q263" s="94">
        <v>0</v>
      </c>
      <c r="R263" s="94">
        <v>0</v>
      </c>
    </row>
    <row r="264" spans="1:18" ht="18.75" customHeight="1" outlineLevel="2">
      <c r="A264" s="24">
        <f>A263+1</f>
        <v>63</v>
      </c>
      <c r="B264" s="24">
        <v>2</v>
      </c>
      <c r="C264" s="25" t="s">
        <v>102</v>
      </c>
      <c r="D264" s="25" t="s">
        <v>655</v>
      </c>
      <c r="E264" s="94">
        <f>SUM(F264:R264)</f>
        <v>1833366.96</v>
      </c>
      <c r="F264" s="94"/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4">
        <v>1833366.96</v>
      </c>
      <c r="M264" s="94">
        <v>0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</row>
    <row r="265" spans="1:18" ht="18.75" customHeight="1" outlineLevel="2">
      <c r="A265" s="24">
        <f>A264+1</f>
        <v>64</v>
      </c>
      <c r="B265" s="24">
        <v>3</v>
      </c>
      <c r="C265" s="25" t="s">
        <v>182</v>
      </c>
      <c r="D265" s="25" t="s">
        <v>188</v>
      </c>
      <c r="E265" s="94">
        <f>SUM(F265:R265)</f>
        <v>699280.23</v>
      </c>
      <c r="F265" s="94"/>
      <c r="G265" s="94"/>
      <c r="H265" s="94">
        <v>566736.92</v>
      </c>
      <c r="I265" s="94"/>
      <c r="J265" s="94"/>
      <c r="K265" s="94"/>
      <c r="L265" s="94"/>
      <c r="M265" s="94"/>
      <c r="N265" s="94"/>
      <c r="O265" s="94"/>
      <c r="P265" s="94"/>
      <c r="Q265" s="94">
        <v>132543.31</v>
      </c>
      <c r="R265" s="94"/>
    </row>
    <row r="266" spans="1:18" ht="18.75" customHeight="1" outlineLevel="1">
      <c r="A266" s="106"/>
      <c r="B266" s="122" t="s">
        <v>52</v>
      </c>
      <c r="C266" s="122"/>
      <c r="D266" s="122"/>
      <c r="E266" s="95">
        <f>SUM(E263:E265)</f>
        <v>4612386.66</v>
      </c>
      <c r="F266" s="95">
        <v>441140.7</v>
      </c>
      <c r="G266" s="95">
        <v>0</v>
      </c>
      <c r="H266" s="95">
        <v>566736.92</v>
      </c>
      <c r="I266" s="95">
        <v>0</v>
      </c>
      <c r="J266" s="95">
        <v>0</v>
      </c>
      <c r="K266" s="95">
        <v>0</v>
      </c>
      <c r="L266" s="95">
        <v>1833366.96</v>
      </c>
      <c r="M266" s="95">
        <v>0</v>
      </c>
      <c r="N266" s="95">
        <v>0</v>
      </c>
      <c r="O266" s="95">
        <v>1638598.77</v>
      </c>
      <c r="P266" s="95">
        <v>0</v>
      </c>
      <c r="Q266" s="95">
        <v>132543.31</v>
      </c>
      <c r="R266" s="95">
        <v>0</v>
      </c>
    </row>
    <row r="267" spans="1:18" ht="18.75" customHeight="1">
      <c r="A267" s="105"/>
      <c r="B267" s="124" t="s">
        <v>656</v>
      </c>
      <c r="C267" s="124"/>
      <c r="D267" s="124"/>
      <c r="E267" s="95">
        <f>E186+E190+E194+E206+E209+E212+E234+E257+E261+E266+E183</f>
        <v>201379882.5540469</v>
      </c>
      <c r="F267" s="95">
        <v>25446727.30404687</v>
      </c>
      <c r="G267" s="95">
        <v>5718660.42</v>
      </c>
      <c r="H267" s="95">
        <v>13320622.179999998</v>
      </c>
      <c r="I267" s="95">
        <v>8682955.17</v>
      </c>
      <c r="J267" s="95">
        <v>0</v>
      </c>
      <c r="K267" s="95">
        <v>27500000</v>
      </c>
      <c r="L267" s="95">
        <v>21786650.72</v>
      </c>
      <c r="M267" s="95">
        <v>32634540.04</v>
      </c>
      <c r="N267" s="95">
        <v>30356742.470000003</v>
      </c>
      <c r="O267" s="95">
        <v>35539395.32</v>
      </c>
      <c r="P267" s="95">
        <v>231921.5</v>
      </c>
      <c r="Q267" s="95">
        <v>487592.01999999996</v>
      </c>
      <c r="R267" s="95">
        <v>0</v>
      </c>
    </row>
    <row r="268" spans="1:18" ht="18.75" customHeight="1">
      <c r="A268" s="105"/>
      <c r="B268" s="124" t="s">
        <v>657</v>
      </c>
      <c r="C268" s="124"/>
      <c r="D268" s="124"/>
      <c r="E268" s="95">
        <f>E179+E267</f>
        <v>509537690.1470194</v>
      </c>
      <c r="F268" s="95">
        <v>53885039.22404687</v>
      </c>
      <c r="G268" s="95">
        <v>11600845.45</v>
      </c>
      <c r="H268" s="95">
        <v>16529614.659999996</v>
      </c>
      <c r="I268" s="95">
        <v>15754754.54</v>
      </c>
      <c r="J268" s="95">
        <v>0</v>
      </c>
      <c r="K268" s="95">
        <v>29514629.43</v>
      </c>
      <c r="L268" s="95">
        <v>65791095.46</v>
      </c>
      <c r="M268" s="95">
        <v>102228853.29999998</v>
      </c>
      <c r="N268" s="95">
        <v>105059250.15002245</v>
      </c>
      <c r="O268" s="95">
        <v>107087220.54295</v>
      </c>
      <c r="P268" s="95">
        <v>274432.5</v>
      </c>
      <c r="Q268" s="95">
        <v>2137879.48</v>
      </c>
      <c r="R268" s="95">
        <v>0</v>
      </c>
    </row>
    <row r="269" spans="1:18" s="12" customFormat="1" ht="18.75" customHeight="1">
      <c r="A269" s="125" t="s">
        <v>658</v>
      </c>
      <c r="B269" s="126"/>
      <c r="C269" s="126"/>
      <c r="D269" s="126"/>
      <c r="E269" s="99"/>
      <c r="F269" s="99"/>
      <c r="G269" s="99"/>
      <c r="H269" s="99"/>
      <c r="I269" s="99"/>
      <c r="J269" s="99"/>
      <c r="K269" s="99"/>
      <c r="L269" s="99"/>
      <c r="M269" s="99"/>
      <c r="N269" s="103"/>
      <c r="O269" s="99"/>
      <c r="P269" s="99"/>
      <c r="Q269" s="99"/>
      <c r="R269" s="99"/>
    </row>
    <row r="270" spans="1:18" s="12" customFormat="1" ht="18.75" customHeight="1">
      <c r="A270" s="39"/>
      <c r="B270" s="121" t="s">
        <v>46</v>
      </c>
      <c r="C270" s="121"/>
      <c r="D270" s="121"/>
      <c r="E270" s="74"/>
      <c r="F270" s="64"/>
      <c r="G270" s="64"/>
      <c r="H270" s="64"/>
      <c r="I270" s="64"/>
      <c r="J270" s="64"/>
      <c r="K270" s="64"/>
      <c r="L270" s="64"/>
      <c r="M270" s="64"/>
      <c r="N270" s="63"/>
      <c r="O270" s="64"/>
      <c r="P270" s="64"/>
      <c r="Q270" s="64"/>
      <c r="R270" s="98"/>
    </row>
    <row r="271" spans="1:18" s="12" customFormat="1" ht="18.75" customHeight="1">
      <c r="A271" s="43">
        <v>1</v>
      </c>
      <c r="B271" s="43">
        <v>1</v>
      </c>
      <c r="C271" s="44" t="s">
        <v>659</v>
      </c>
      <c r="D271" s="44" t="s">
        <v>660</v>
      </c>
      <c r="E271" s="94">
        <f>SUM(F271:R271)</f>
        <v>2105147.64</v>
      </c>
      <c r="F271" s="94">
        <v>0</v>
      </c>
      <c r="G271" s="94">
        <v>0</v>
      </c>
      <c r="H271" s="94">
        <v>0</v>
      </c>
      <c r="I271" s="94">
        <v>0</v>
      </c>
      <c r="J271" s="94">
        <v>0</v>
      </c>
      <c r="K271" s="94">
        <v>0</v>
      </c>
      <c r="L271" s="94">
        <v>0</v>
      </c>
      <c r="M271" s="94">
        <v>0</v>
      </c>
      <c r="N271" s="94">
        <v>2105147.64</v>
      </c>
      <c r="O271" s="94">
        <v>0</v>
      </c>
      <c r="P271" s="94">
        <v>0</v>
      </c>
      <c r="Q271" s="94">
        <v>0</v>
      </c>
      <c r="R271" s="94">
        <v>0</v>
      </c>
    </row>
    <row r="272" spans="1:18" s="12" customFormat="1" ht="18.75" customHeight="1">
      <c r="A272" s="43">
        <f aca="true" t="shared" si="18" ref="A272:B275">A271+1</f>
        <v>2</v>
      </c>
      <c r="B272" s="43">
        <f t="shared" si="18"/>
        <v>2</v>
      </c>
      <c r="C272" s="44" t="s">
        <v>659</v>
      </c>
      <c r="D272" s="44" t="s">
        <v>661</v>
      </c>
      <c r="E272" s="94">
        <f>SUM(F272:R272)</f>
        <v>2435002.51</v>
      </c>
      <c r="F272" s="94">
        <v>0</v>
      </c>
      <c r="G272" s="94">
        <v>0</v>
      </c>
      <c r="H272" s="94">
        <v>0</v>
      </c>
      <c r="I272" s="94">
        <v>0</v>
      </c>
      <c r="J272" s="94">
        <v>0</v>
      </c>
      <c r="K272" s="94">
        <v>0</v>
      </c>
      <c r="L272" s="94">
        <v>0</v>
      </c>
      <c r="M272" s="94">
        <v>0</v>
      </c>
      <c r="N272" s="94">
        <v>2435002.51</v>
      </c>
      <c r="O272" s="94">
        <v>0</v>
      </c>
      <c r="P272" s="94">
        <v>0</v>
      </c>
      <c r="Q272" s="94">
        <v>0</v>
      </c>
      <c r="R272" s="94">
        <v>0</v>
      </c>
    </row>
    <row r="273" spans="1:18" s="12" customFormat="1" ht="18.75" customHeight="1">
      <c r="A273" s="43">
        <f t="shared" si="18"/>
        <v>3</v>
      </c>
      <c r="B273" s="43">
        <f t="shared" si="18"/>
        <v>3</v>
      </c>
      <c r="C273" s="44" t="s">
        <v>659</v>
      </c>
      <c r="D273" s="44" t="s">
        <v>662</v>
      </c>
      <c r="E273" s="94">
        <f>SUM(F273:R273)</f>
        <v>2474780.42</v>
      </c>
      <c r="F273" s="94">
        <v>0</v>
      </c>
      <c r="G273" s="94">
        <v>0</v>
      </c>
      <c r="H273" s="94">
        <v>0</v>
      </c>
      <c r="I273" s="94">
        <v>0</v>
      </c>
      <c r="J273" s="94">
        <v>0</v>
      </c>
      <c r="K273" s="94">
        <v>0</v>
      </c>
      <c r="L273" s="94">
        <v>0</v>
      </c>
      <c r="M273" s="94">
        <v>0</v>
      </c>
      <c r="N273" s="94">
        <v>2474780.42</v>
      </c>
      <c r="O273" s="94">
        <v>0</v>
      </c>
      <c r="P273" s="94">
        <v>0</v>
      </c>
      <c r="Q273" s="94">
        <v>0</v>
      </c>
      <c r="R273" s="94">
        <v>0</v>
      </c>
    </row>
    <row r="274" spans="1:18" s="12" customFormat="1" ht="18.75" customHeight="1">
      <c r="A274" s="43">
        <f t="shared" si="18"/>
        <v>4</v>
      </c>
      <c r="B274" s="43">
        <f t="shared" si="18"/>
        <v>4</v>
      </c>
      <c r="C274" s="44" t="s">
        <v>49</v>
      </c>
      <c r="D274" s="44" t="s">
        <v>50</v>
      </c>
      <c r="E274" s="94">
        <f>SUM(F274:R274)</f>
        <v>1789620.1718000001</v>
      </c>
      <c r="F274" s="94">
        <v>0</v>
      </c>
      <c r="G274" s="94">
        <v>0</v>
      </c>
      <c r="H274" s="94">
        <v>0</v>
      </c>
      <c r="I274" s="94">
        <v>0</v>
      </c>
      <c r="J274" s="94">
        <v>0</v>
      </c>
      <c r="K274" s="94">
        <v>0</v>
      </c>
      <c r="L274" s="94">
        <v>1789620.1718000001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0</v>
      </c>
    </row>
    <row r="275" spans="1:18" s="12" customFormat="1" ht="18.75" customHeight="1">
      <c r="A275" s="43">
        <f t="shared" si="18"/>
        <v>5</v>
      </c>
      <c r="B275" s="43">
        <f t="shared" si="18"/>
        <v>5</v>
      </c>
      <c r="C275" s="44" t="s">
        <v>49</v>
      </c>
      <c r="D275" s="44" t="s">
        <v>51</v>
      </c>
      <c r="E275" s="94">
        <f>SUM(F275:R275)</f>
        <v>4751719.88</v>
      </c>
      <c r="F275" s="94">
        <v>0</v>
      </c>
      <c r="G275" s="94">
        <v>0</v>
      </c>
      <c r="H275" s="94">
        <v>0</v>
      </c>
      <c r="I275" s="94">
        <v>0</v>
      </c>
      <c r="J275" s="94">
        <v>0</v>
      </c>
      <c r="K275" s="94">
        <v>0</v>
      </c>
      <c r="L275" s="94">
        <v>4751719.88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</row>
    <row r="276" spans="1:18" s="12" customFormat="1" ht="18.75" customHeight="1">
      <c r="A276" s="39"/>
      <c r="B276" s="121" t="s">
        <v>52</v>
      </c>
      <c r="C276" s="121"/>
      <c r="D276" s="121"/>
      <c r="E276" s="69">
        <f>SUM(E271:E275)</f>
        <v>13556270.621800002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6541340.0518</v>
      </c>
      <c r="M276" s="69">
        <v>0</v>
      </c>
      <c r="N276" s="69">
        <v>7014930.57</v>
      </c>
      <c r="O276" s="69">
        <v>0</v>
      </c>
      <c r="P276" s="69">
        <v>0</v>
      </c>
      <c r="Q276" s="69">
        <v>0</v>
      </c>
      <c r="R276" s="69">
        <v>0</v>
      </c>
    </row>
    <row r="277" spans="1:18" s="12" customFormat="1" ht="18.75" customHeight="1">
      <c r="A277" s="39"/>
      <c r="B277" s="121" t="s">
        <v>53</v>
      </c>
      <c r="C277" s="121"/>
      <c r="D277" s="121"/>
      <c r="E277" s="74"/>
      <c r="F277" s="64"/>
      <c r="G277" s="64"/>
      <c r="H277" s="64"/>
      <c r="I277" s="64"/>
      <c r="J277" s="64"/>
      <c r="K277" s="64"/>
      <c r="L277" s="64"/>
      <c r="M277" s="64"/>
      <c r="N277" s="63"/>
      <c r="O277" s="64"/>
      <c r="P277" s="64"/>
      <c r="Q277" s="64"/>
      <c r="R277" s="98"/>
    </row>
    <row r="278" spans="1:18" s="12" customFormat="1" ht="18.75" customHeight="1">
      <c r="A278" s="43">
        <f>A275+1</f>
        <v>6</v>
      </c>
      <c r="B278" s="43">
        <v>1</v>
      </c>
      <c r="C278" s="44" t="s">
        <v>54</v>
      </c>
      <c r="D278" s="44" t="s">
        <v>56</v>
      </c>
      <c r="E278" s="94">
        <f aca="true" t="shared" si="19" ref="E278:E296">SUM(F278:R278)</f>
        <v>4676153.239999999</v>
      </c>
      <c r="F278" s="94">
        <v>0</v>
      </c>
      <c r="G278" s="94">
        <v>0</v>
      </c>
      <c r="H278" s="94">
        <v>0</v>
      </c>
      <c r="I278" s="94">
        <v>0</v>
      </c>
      <c r="J278" s="94">
        <v>0</v>
      </c>
      <c r="K278" s="94">
        <v>0</v>
      </c>
      <c r="L278" s="94">
        <v>0</v>
      </c>
      <c r="M278" s="94">
        <v>0</v>
      </c>
      <c r="N278" s="94">
        <v>3401724.78</v>
      </c>
      <c r="O278" s="94">
        <v>994866.95</v>
      </c>
      <c r="P278" s="94">
        <v>0</v>
      </c>
      <c r="Q278" s="94">
        <v>279561.51</v>
      </c>
      <c r="R278" s="94">
        <v>0</v>
      </c>
    </row>
    <row r="279" spans="1:18" s="12" customFormat="1" ht="18.75" customHeight="1">
      <c r="A279" s="43">
        <f aca="true" t="shared" si="20" ref="A279:B294">A278+1</f>
        <v>7</v>
      </c>
      <c r="B279" s="43">
        <f t="shared" si="20"/>
        <v>2</v>
      </c>
      <c r="C279" s="44" t="s">
        <v>54</v>
      </c>
      <c r="D279" s="44" t="s">
        <v>57</v>
      </c>
      <c r="E279" s="94">
        <f t="shared" si="19"/>
        <v>3303016.24</v>
      </c>
      <c r="F279" s="94">
        <v>0</v>
      </c>
      <c r="G279" s="94">
        <v>0</v>
      </c>
      <c r="H279" s="94">
        <v>0</v>
      </c>
      <c r="I279" s="94">
        <v>0</v>
      </c>
      <c r="J279" s="94">
        <v>0</v>
      </c>
      <c r="K279" s="94">
        <v>0</v>
      </c>
      <c r="L279" s="94">
        <v>1265606.18</v>
      </c>
      <c r="M279" s="94">
        <v>0</v>
      </c>
      <c r="N279" s="94">
        <v>0</v>
      </c>
      <c r="O279" s="94">
        <v>2037410.06</v>
      </c>
      <c r="P279" s="94">
        <v>0</v>
      </c>
      <c r="Q279" s="94">
        <v>0</v>
      </c>
      <c r="R279" s="94">
        <v>0</v>
      </c>
    </row>
    <row r="280" spans="1:18" s="12" customFormat="1" ht="18.75" customHeight="1">
      <c r="A280" s="43">
        <f t="shared" si="20"/>
        <v>8</v>
      </c>
      <c r="B280" s="43">
        <f t="shared" si="20"/>
        <v>3</v>
      </c>
      <c r="C280" s="44" t="s">
        <v>54</v>
      </c>
      <c r="D280" s="44" t="s">
        <v>58</v>
      </c>
      <c r="E280" s="94">
        <f t="shared" si="19"/>
        <v>6880839.93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0</v>
      </c>
      <c r="L280" s="94">
        <v>5831839.29</v>
      </c>
      <c r="M280" s="94">
        <v>0</v>
      </c>
      <c r="N280" s="94">
        <v>0</v>
      </c>
      <c r="O280" s="94">
        <v>863041.56</v>
      </c>
      <c r="P280" s="94">
        <v>0</v>
      </c>
      <c r="Q280" s="94">
        <v>185959.08</v>
      </c>
      <c r="R280" s="94">
        <v>0</v>
      </c>
    </row>
    <row r="281" spans="1:18" s="12" customFormat="1" ht="18.75" customHeight="1">
      <c r="A281" s="43">
        <f t="shared" si="20"/>
        <v>9</v>
      </c>
      <c r="B281" s="43">
        <f t="shared" si="20"/>
        <v>4</v>
      </c>
      <c r="C281" s="44" t="s">
        <v>54</v>
      </c>
      <c r="D281" s="44" t="s">
        <v>60</v>
      </c>
      <c r="E281" s="94">
        <f t="shared" si="19"/>
        <v>4661264.199999999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4">
        <v>3907754.57</v>
      </c>
      <c r="M281" s="94">
        <v>0</v>
      </c>
      <c r="N281" s="94">
        <v>0</v>
      </c>
      <c r="O281" s="94">
        <v>728642.07</v>
      </c>
      <c r="P281" s="94">
        <v>0</v>
      </c>
      <c r="Q281" s="94">
        <v>24867.56</v>
      </c>
      <c r="R281" s="94">
        <v>0</v>
      </c>
    </row>
    <row r="282" spans="1:18" s="12" customFormat="1" ht="18.75" customHeight="1">
      <c r="A282" s="43">
        <f t="shared" si="20"/>
        <v>10</v>
      </c>
      <c r="B282" s="43">
        <f t="shared" si="20"/>
        <v>5</v>
      </c>
      <c r="C282" s="44" t="s">
        <v>54</v>
      </c>
      <c r="D282" s="44" t="s">
        <v>61</v>
      </c>
      <c r="E282" s="94">
        <f t="shared" si="19"/>
        <v>8827180.42</v>
      </c>
      <c r="F282" s="94">
        <v>0</v>
      </c>
      <c r="G282" s="94">
        <v>0</v>
      </c>
      <c r="H282" s="94">
        <v>0</v>
      </c>
      <c r="I282" s="94">
        <v>0</v>
      </c>
      <c r="J282" s="94">
        <v>0</v>
      </c>
      <c r="K282" s="94">
        <v>0</v>
      </c>
      <c r="L282" s="94">
        <v>3711429.33</v>
      </c>
      <c r="M282" s="94">
        <v>0</v>
      </c>
      <c r="N282" s="94">
        <v>1998543.68</v>
      </c>
      <c r="O282" s="94">
        <v>2836292.94</v>
      </c>
      <c r="P282" s="94">
        <v>0</v>
      </c>
      <c r="Q282" s="94">
        <v>280914.47</v>
      </c>
      <c r="R282" s="94">
        <v>0</v>
      </c>
    </row>
    <row r="283" spans="1:18" s="12" customFormat="1" ht="18.75" customHeight="1">
      <c r="A283" s="43">
        <f t="shared" si="20"/>
        <v>11</v>
      </c>
      <c r="B283" s="43">
        <f t="shared" si="20"/>
        <v>6</v>
      </c>
      <c r="C283" s="44" t="s">
        <v>54</v>
      </c>
      <c r="D283" s="44" t="s">
        <v>62</v>
      </c>
      <c r="E283" s="94">
        <f t="shared" si="19"/>
        <v>5949212.96</v>
      </c>
      <c r="F283" s="94">
        <v>0</v>
      </c>
      <c r="G283" s="94">
        <v>0</v>
      </c>
      <c r="H283" s="94">
        <v>0</v>
      </c>
      <c r="I283" s="94">
        <v>0</v>
      </c>
      <c r="J283" s="94">
        <v>0</v>
      </c>
      <c r="K283" s="94">
        <v>0</v>
      </c>
      <c r="L283" s="94">
        <v>788039.11</v>
      </c>
      <c r="M283" s="94">
        <v>0</v>
      </c>
      <c r="N283" s="94">
        <v>4600096.62</v>
      </c>
      <c r="O283" s="94">
        <v>395289.39</v>
      </c>
      <c r="P283" s="94">
        <v>0</v>
      </c>
      <c r="Q283" s="94">
        <v>165787.84</v>
      </c>
      <c r="R283" s="94">
        <v>0</v>
      </c>
    </row>
    <row r="284" spans="1:18" s="12" customFormat="1" ht="18.75" customHeight="1">
      <c r="A284" s="43">
        <f t="shared" si="20"/>
        <v>12</v>
      </c>
      <c r="B284" s="43">
        <f t="shared" si="20"/>
        <v>7</v>
      </c>
      <c r="C284" s="44" t="s">
        <v>54</v>
      </c>
      <c r="D284" s="44" t="s">
        <v>63</v>
      </c>
      <c r="E284" s="94">
        <f t="shared" si="19"/>
        <v>3229859.67</v>
      </c>
      <c r="F284" s="94">
        <v>0</v>
      </c>
      <c r="G284" s="94">
        <v>0</v>
      </c>
      <c r="H284" s="94">
        <v>0</v>
      </c>
      <c r="I284" s="94">
        <v>0</v>
      </c>
      <c r="J284" s="94">
        <v>0</v>
      </c>
      <c r="K284" s="94">
        <v>0</v>
      </c>
      <c r="L284" s="94">
        <v>1681433.88</v>
      </c>
      <c r="M284" s="94">
        <v>0</v>
      </c>
      <c r="N284" s="94">
        <v>0</v>
      </c>
      <c r="O284" s="94">
        <v>1244705.56</v>
      </c>
      <c r="P284" s="94">
        <v>0</v>
      </c>
      <c r="Q284" s="94">
        <v>303720.23</v>
      </c>
      <c r="R284" s="94">
        <v>0</v>
      </c>
    </row>
    <row r="285" spans="1:18" s="12" customFormat="1" ht="18.75" customHeight="1">
      <c r="A285" s="43">
        <f t="shared" si="20"/>
        <v>13</v>
      </c>
      <c r="B285" s="43">
        <f t="shared" si="20"/>
        <v>8</v>
      </c>
      <c r="C285" s="44" t="s">
        <v>54</v>
      </c>
      <c r="D285" s="44" t="s">
        <v>64</v>
      </c>
      <c r="E285" s="94">
        <f t="shared" si="19"/>
        <v>1214480.51</v>
      </c>
      <c r="F285" s="94">
        <v>0</v>
      </c>
      <c r="G285" s="94">
        <v>0</v>
      </c>
      <c r="H285" s="94">
        <v>0</v>
      </c>
      <c r="I285" s="94">
        <v>0</v>
      </c>
      <c r="J285" s="94">
        <v>0</v>
      </c>
      <c r="K285" s="94">
        <v>0</v>
      </c>
      <c r="L285" s="94">
        <v>0</v>
      </c>
      <c r="M285" s="94">
        <v>0</v>
      </c>
      <c r="N285" s="94">
        <v>0</v>
      </c>
      <c r="O285" s="94">
        <v>1214480.51</v>
      </c>
      <c r="P285" s="94">
        <v>0</v>
      </c>
      <c r="Q285" s="94">
        <v>0</v>
      </c>
      <c r="R285" s="94">
        <v>0</v>
      </c>
    </row>
    <row r="286" spans="1:18" s="12" customFormat="1" ht="18.75" customHeight="1">
      <c r="A286" s="43">
        <f t="shared" si="20"/>
        <v>14</v>
      </c>
      <c r="B286" s="43">
        <f t="shared" si="20"/>
        <v>9</v>
      </c>
      <c r="C286" s="44" t="s">
        <v>54</v>
      </c>
      <c r="D286" s="44" t="s">
        <v>65</v>
      </c>
      <c r="E286" s="94">
        <f t="shared" si="19"/>
        <v>3053261.57</v>
      </c>
      <c r="F286" s="94">
        <v>0</v>
      </c>
      <c r="G286" s="94">
        <v>0</v>
      </c>
      <c r="H286" s="94">
        <v>0</v>
      </c>
      <c r="I286" s="94">
        <v>0</v>
      </c>
      <c r="J286" s="94">
        <v>0</v>
      </c>
      <c r="K286" s="94">
        <v>0</v>
      </c>
      <c r="L286" s="94">
        <v>2455809.42</v>
      </c>
      <c r="M286" s="94">
        <v>0</v>
      </c>
      <c r="N286" s="94">
        <v>0</v>
      </c>
      <c r="O286" s="94">
        <v>567393.71</v>
      </c>
      <c r="P286" s="94">
        <v>0</v>
      </c>
      <c r="Q286" s="94">
        <v>30058.44</v>
      </c>
      <c r="R286" s="94">
        <v>0</v>
      </c>
    </row>
    <row r="287" spans="1:18" s="12" customFormat="1" ht="18.75" customHeight="1">
      <c r="A287" s="43">
        <f t="shared" si="20"/>
        <v>15</v>
      </c>
      <c r="B287" s="43">
        <f t="shared" si="20"/>
        <v>10</v>
      </c>
      <c r="C287" s="44" t="s">
        <v>54</v>
      </c>
      <c r="D287" s="44" t="s">
        <v>66</v>
      </c>
      <c r="E287" s="94">
        <f t="shared" si="19"/>
        <v>5883992.24</v>
      </c>
      <c r="F287" s="94">
        <v>0</v>
      </c>
      <c r="G287" s="94">
        <v>0</v>
      </c>
      <c r="H287" s="94">
        <v>0</v>
      </c>
      <c r="I287" s="94">
        <v>0</v>
      </c>
      <c r="J287" s="94">
        <v>0</v>
      </c>
      <c r="K287" s="94">
        <v>0</v>
      </c>
      <c r="L287" s="94">
        <v>3854243.15</v>
      </c>
      <c r="M287" s="94">
        <v>0</v>
      </c>
      <c r="N287" s="94">
        <v>0</v>
      </c>
      <c r="O287" s="94">
        <v>2029749.09</v>
      </c>
      <c r="P287" s="94">
        <v>0</v>
      </c>
      <c r="Q287" s="94">
        <v>0</v>
      </c>
      <c r="R287" s="94">
        <v>0</v>
      </c>
    </row>
    <row r="288" spans="1:18" s="12" customFormat="1" ht="18.75" customHeight="1">
      <c r="A288" s="43">
        <f t="shared" si="20"/>
        <v>16</v>
      </c>
      <c r="B288" s="43">
        <f t="shared" si="20"/>
        <v>11</v>
      </c>
      <c r="C288" s="44" t="s">
        <v>54</v>
      </c>
      <c r="D288" s="44" t="s">
        <v>67</v>
      </c>
      <c r="E288" s="94">
        <f t="shared" si="19"/>
        <v>6468850.260000001</v>
      </c>
      <c r="F288" s="94">
        <v>0</v>
      </c>
      <c r="G288" s="94">
        <v>0</v>
      </c>
      <c r="H288" s="94">
        <v>0</v>
      </c>
      <c r="I288" s="94">
        <v>0</v>
      </c>
      <c r="J288" s="94">
        <v>0</v>
      </c>
      <c r="K288" s="94">
        <v>0</v>
      </c>
      <c r="L288" s="94">
        <v>2838472.17</v>
      </c>
      <c r="M288" s="94">
        <v>0</v>
      </c>
      <c r="N288" s="94">
        <v>2637408.73</v>
      </c>
      <c r="O288" s="94">
        <v>839809.08</v>
      </c>
      <c r="P288" s="94">
        <v>0</v>
      </c>
      <c r="Q288" s="94">
        <v>153160.28</v>
      </c>
      <c r="R288" s="94">
        <v>0</v>
      </c>
    </row>
    <row r="289" spans="1:18" s="12" customFormat="1" ht="18.75" customHeight="1">
      <c r="A289" s="43">
        <f t="shared" si="20"/>
        <v>17</v>
      </c>
      <c r="B289" s="43">
        <f t="shared" si="20"/>
        <v>12</v>
      </c>
      <c r="C289" s="44" t="s">
        <v>54</v>
      </c>
      <c r="D289" s="44" t="s">
        <v>68</v>
      </c>
      <c r="E289" s="94">
        <f t="shared" si="19"/>
        <v>19882383.22</v>
      </c>
      <c r="F289" s="94">
        <v>0</v>
      </c>
      <c r="G289" s="94">
        <v>0</v>
      </c>
      <c r="H289" s="94">
        <v>0</v>
      </c>
      <c r="I289" s="94">
        <v>0</v>
      </c>
      <c r="J289" s="94">
        <v>0</v>
      </c>
      <c r="K289" s="94">
        <v>0</v>
      </c>
      <c r="L289" s="94">
        <v>4753894.44</v>
      </c>
      <c r="M289" s="94">
        <v>0</v>
      </c>
      <c r="N289" s="94">
        <v>12276910.38</v>
      </c>
      <c r="O289" s="94">
        <v>2466633.32</v>
      </c>
      <c r="P289" s="94">
        <v>0</v>
      </c>
      <c r="Q289" s="94">
        <v>384945.08</v>
      </c>
      <c r="R289" s="94">
        <v>0</v>
      </c>
    </row>
    <row r="290" spans="1:18" s="12" customFormat="1" ht="18.75" customHeight="1">
      <c r="A290" s="43">
        <f t="shared" si="20"/>
        <v>18</v>
      </c>
      <c r="B290" s="43">
        <f t="shared" si="20"/>
        <v>13</v>
      </c>
      <c r="C290" s="44" t="s">
        <v>54</v>
      </c>
      <c r="D290" s="44" t="s">
        <v>69</v>
      </c>
      <c r="E290" s="94">
        <f t="shared" si="19"/>
        <v>10594155.02</v>
      </c>
      <c r="F290" s="94">
        <v>0</v>
      </c>
      <c r="G290" s="94">
        <v>0</v>
      </c>
      <c r="H290" s="94">
        <v>0</v>
      </c>
      <c r="I290" s="94">
        <v>0</v>
      </c>
      <c r="J290" s="94">
        <v>0</v>
      </c>
      <c r="K290" s="94">
        <v>0</v>
      </c>
      <c r="L290" s="94">
        <v>0</v>
      </c>
      <c r="M290" s="94">
        <v>0</v>
      </c>
      <c r="N290" s="94">
        <v>9048010.19</v>
      </c>
      <c r="O290" s="94">
        <v>1285641.1</v>
      </c>
      <c r="P290" s="94">
        <v>0</v>
      </c>
      <c r="Q290" s="94">
        <v>260503.73</v>
      </c>
      <c r="R290" s="94">
        <v>0</v>
      </c>
    </row>
    <row r="291" spans="1:18" s="12" customFormat="1" ht="18.75" customHeight="1">
      <c r="A291" s="43">
        <f t="shared" si="20"/>
        <v>19</v>
      </c>
      <c r="B291" s="43">
        <f t="shared" si="20"/>
        <v>14</v>
      </c>
      <c r="C291" s="44" t="s">
        <v>54</v>
      </c>
      <c r="D291" s="44" t="s">
        <v>70</v>
      </c>
      <c r="E291" s="94">
        <f t="shared" si="19"/>
        <v>9346679.71</v>
      </c>
      <c r="F291" s="94">
        <v>0</v>
      </c>
      <c r="G291" s="94">
        <v>0</v>
      </c>
      <c r="H291" s="94">
        <v>0</v>
      </c>
      <c r="I291" s="94">
        <v>0</v>
      </c>
      <c r="J291" s="94">
        <v>0</v>
      </c>
      <c r="K291" s="94">
        <v>0</v>
      </c>
      <c r="L291" s="94">
        <v>0</v>
      </c>
      <c r="M291" s="94">
        <v>0</v>
      </c>
      <c r="N291" s="94">
        <v>7531927.48</v>
      </c>
      <c r="O291" s="94">
        <v>1650406.91</v>
      </c>
      <c r="P291" s="94">
        <v>0</v>
      </c>
      <c r="Q291" s="94">
        <v>164345.32</v>
      </c>
      <c r="R291" s="94">
        <v>0</v>
      </c>
    </row>
    <row r="292" spans="1:18" s="12" customFormat="1" ht="18.75" customHeight="1">
      <c r="A292" s="43">
        <f t="shared" si="20"/>
        <v>20</v>
      </c>
      <c r="B292" s="43">
        <f t="shared" si="20"/>
        <v>15</v>
      </c>
      <c r="C292" s="44" t="s">
        <v>54</v>
      </c>
      <c r="D292" s="44" t="s">
        <v>71</v>
      </c>
      <c r="E292" s="94">
        <f t="shared" si="19"/>
        <v>13953962.080000002</v>
      </c>
      <c r="F292" s="94">
        <v>0</v>
      </c>
      <c r="G292" s="94">
        <v>0</v>
      </c>
      <c r="H292" s="94">
        <v>0</v>
      </c>
      <c r="I292" s="94">
        <v>0</v>
      </c>
      <c r="J292" s="94">
        <v>0</v>
      </c>
      <c r="K292" s="94">
        <v>0</v>
      </c>
      <c r="L292" s="94">
        <v>4729168.24</v>
      </c>
      <c r="M292" s="94">
        <v>0</v>
      </c>
      <c r="N292" s="94">
        <v>5511885.95</v>
      </c>
      <c r="O292" s="94">
        <v>3353506.33</v>
      </c>
      <c r="P292" s="94">
        <v>0</v>
      </c>
      <c r="Q292" s="94">
        <v>359401.56</v>
      </c>
      <c r="R292" s="94">
        <v>0</v>
      </c>
    </row>
    <row r="293" spans="1:18" s="12" customFormat="1" ht="18.75" customHeight="1">
      <c r="A293" s="43">
        <f t="shared" si="20"/>
        <v>21</v>
      </c>
      <c r="B293" s="43">
        <f t="shared" si="20"/>
        <v>16</v>
      </c>
      <c r="C293" s="44" t="s">
        <v>54</v>
      </c>
      <c r="D293" s="44" t="s">
        <v>72</v>
      </c>
      <c r="E293" s="94">
        <f t="shared" si="19"/>
        <v>6054120.489999999</v>
      </c>
      <c r="F293" s="94">
        <v>0</v>
      </c>
      <c r="G293" s="94">
        <v>0</v>
      </c>
      <c r="H293" s="94">
        <v>0</v>
      </c>
      <c r="I293" s="94">
        <v>0</v>
      </c>
      <c r="J293" s="94">
        <v>0</v>
      </c>
      <c r="K293" s="94">
        <v>0</v>
      </c>
      <c r="L293" s="94">
        <v>0</v>
      </c>
      <c r="M293" s="94">
        <v>0</v>
      </c>
      <c r="N293" s="94">
        <v>2419149.82</v>
      </c>
      <c r="O293" s="94">
        <v>3268559.87</v>
      </c>
      <c r="P293" s="94">
        <v>0</v>
      </c>
      <c r="Q293" s="94">
        <v>366410.8</v>
      </c>
      <c r="R293" s="94">
        <v>0</v>
      </c>
    </row>
    <row r="294" spans="1:18" s="12" customFormat="1" ht="18.75" customHeight="1">
      <c r="A294" s="43">
        <f t="shared" si="20"/>
        <v>22</v>
      </c>
      <c r="B294" s="43">
        <f t="shared" si="20"/>
        <v>17</v>
      </c>
      <c r="C294" s="44" t="s">
        <v>54</v>
      </c>
      <c r="D294" s="44" t="s">
        <v>73</v>
      </c>
      <c r="E294" s="94">
        <f t="shared" si="19"/>
        <v>2655898.48</v>
      </c>
      <c r="F294" s="94">
        <v>0</v>
      </c>
      <c r="G294" s="94">
        <v>0</v>
      </c>
      <c r="H294" s="94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0</v>
      </c>
      <c r="N294" s="94">
        <v>0</v>
      </c>
      <c r="O294" s="94">
        <v>2399665.06</v>
      </c>
      <c r="P294" s="94">
        <v>0</v>
      </c>
      <c r="Q294" s="94">
        <v>256233.42</v>
      </c>
      <c r="R294" s="94">
        <v>0</v>
      </c>
    </row>
    <row r="295" spans="1:18" s="12" customFormat="1" ht="18.75" customHeight="1">
      <c r="A295" s="43">
        <f>A294+1</f>
        <v>23</v>
      </c>
      <c r="B295" s="43">
        <f>B294+1</f>
        <v>18</v>
      </c>
      <c r="C295" s="44" t="s">
        <v>54</v>
      </c>
      <c r="D295" s="44" t="s">
        <v>74</v>
      </c>
      <c r="E295" s="94">
        <f t="shared" si="19"/>
        <v>9907912.379999999</v>
      </c>
      <c r="F295" s="94">
        <v>0</v>
      </c>
      <c r="G295" s="94">
        <v>0</v>
      </c>
      <c r="H295" s="94">
        <v>0</v>
      </c>
      <c r="I295" s="94">
        <v>0</v>
      </c>
      <c r="J295" s="94">
        <v>0</v>
      </c>
      <c r="K295" s="94">
        <v>0</v>
      </c>
      <c r="L295" s="94">
        <v>0</v>
      </c>
      <c r="M295" s="94">
        <v>0</v>
      </c>
      <c r="N295" s="94">
        <v>8167505.56</v>
      </c>
      <c r="O295" s="94">
        <v>1740406.82</v>
      </c>
      <c r="P295" s="94">
        <v>0</v>
      </c>
      <c r="Q295" s="94">
        <v>0</v>
      </c>
      <c r="R295" s="94">
        <v>0</v>
      </c>
    </row>
    <row r="296" spans="1:18" s="12" customFormat="1" ht="18.75" customHeight="1">
      <c r="A296" s="43">
        <f>A295+1</f>
        <v>24</v>
      </c>
      <c r="B296" s="43">
        <f>B295+1</f>
        <v>19</v>
      </c>
      <c r="C296" s="44" t="s">
        <v>54</v>
      </c>
      <c r="D296" s="44" t="s">
        <v>75</v>
      </c>
      <c r="E296" s="94">
        <f t="shared" si="19"/>
        <v>9406141.4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94">
        <v>0</v>
      </c>
      <c r="L296" s="94">
        <v>3685981.53</v>
      </c>
      <c r="M296" s="94">
        <v>0</v>
      </c>
      <c r="N296" s="94">
        <v>2894317.85</v>
      </c>
      <c r="O296" s="94">
        <v>2575296.7</v>
      </c>
      <c r="P296" s="94">
        <v>0</v>
      </c>
      <c r="Q296" s="94">
        <v>250545.32</v>
      </c>
      <c r="R296" s="94">
        <v>0</v>
      </c>
    </row>
    <row r="297" spans="1:18" s="12" customFormat="1" ht="18.75" customHeight="1">
      <c r="A297" s="43"/>
      <c r="B297" s="121" t="s">
        <v>52</v>
      </c>
      <c r="C297" s="121"/>
      <c r="D297" s="121"/>
      <c r="E297" s="69">
        <f>SUM(E278:E296)</f>
        <v>135949364.01999998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39503671.31</v>
      </c>
      <c r="M297" s="69">
        <v>0</v>
      </c>
      <c r="N297" s="69">
        <v>60487481.04000001</v>
      </c>
      <c r="O297" s="69">
        <v>32491797.029999997</v>
      </c>
      <c r="P297" s="69">
        <v>0</v>
      </c>
      <c r="Q297" s="69">
        <v>3466414.6399999997</v>
      </c>
      <c r="R297" s="69">
        <v>0</v>
      </c>
    </row>
    <row r="298" spans="1:18" s="12" customFormat="1" ht="18.75" customHeight="1">
      <c r="A298" s="43"/>
      <c r="B298" s="121" t="s">
        <v>76</v>
      </c>
      <c r="C298" s="121"/>
      <c r="D298" s="121"/>
      <c r="E298" s="74"/>
      <c r="F298" s="64"/>
      <c r="G298" s="64"/>
      <c r="H298" s="64"/>
      <c r="I298" s="64"/>
      <c r="J298" s="64"/>
      <c r="K298" s="64"/>
      <c r="L298" s="64"/>
      <c r="M298" s="64"/>
      <c r="N298" s="63"/>
      <c r="O298" s="64"/>
      <c r="P298" s="64"/>
      <c r="Q298" s="64"/>
      <c r="R298" s="98"/>
    </row>
    <row r="299" spans="1:18" s="12" customFormat="1" ht="18.75" customHeight="1">
      <c r="A299" s="43">
        <f>A296+1</f>
        <v>25</v>
      </c>
      <c r="B299" s="43">
        <v>1</v>
      </c>
      <c r="C299" s="44" t="s">
        <v>77</v>
      </c>
      <c r="D299" s="44" t="s">
        <v>663</v>
      </c>
      <c r="E299" s="94">
        <f>SUM(F299:R299)</f>
        <v>3084014.52</v>
      </c>
      <c r="F299" s="94">
        <v>0</v>
      </c>
      <c r="G299" s="94">
        <v>0</v>
      </c>
      <c r="H299" s="94">
        <v>0</v>
      </c>
      <c r="I299" s="94">
        <v>0</v>
      </c>
      <c r="J299" s="94">
        <v>0</v>
      </c>
      <c r="K299" s="94">
        <v>0</v>
      </c>
      <c r="L299" s="94">
        <v>2871846.09</v>
      </c>
      <c r="M299" s="94">
        <v>0</v>
      </c>
      <c r="N299" s="94">
        <v>0</v>
      </c>
      <c r="O299" s="94">
        <v>0</v>
      </c>
      <c r="P299" s="94">
        <v>0</v>
      </c>
      <c r="Q299" s="94">
        <v>212168.43</v>
      </c>
      <c r="R299" s="98">
        <v>0</v>
      </c>
    </row>
    <row r="300" spans="1:18" s="12" customFormat="1" ht="18.75" customHeight="1">
      <c r="A300" s="43">
        <f>A299+1</f>
        <v>26</v>
      </c>
      <c r="B300" s="43">
        <v>2</v>
      </c>
      <c r="C300" s="44" t="s">
        <v>77</v>
      </c>
      <c r="D300" s="44" t="s">
        <v>664</v>
      </c>
      <c r="E300" s="94">
        <f>SUM(F300:R300)</f>
        <v>13035577.61</v>
      </c>
      <c r="F300" s="94">
        <v>0</v>
      </c>
      <c r="G300" s="94">
        <v>0</v>
      </c>
      <c r="H300" s="94">
        <v>0</v>
      </c>
      <c r="I300" s="94">
        <v>0</v>
      </c>
      <c r="J300" s="94">
        <v>0</v>
      </c>
      <c r="K300" s="94">
        <v>0</v>
      </c>
      <c r="L300" s="94">
        <v>3675645.59</v>
      </c>
      <c r="M300" s="94">
        <v>0</v>
      </c>
      <c r="N300" s="94">
        <v>9075381.04</v>
      </c>
      <c r="O300" s="94">
        <v>0</v>
      </c>
      <c r="P300" s="94">
        <v>0</v>
      </c>
      <c r="Q300" s="94">
        <v>284550.98</v>
      </c>
      <c r="R300" s="98">
        <v>0</v>
      </c>
    </row>
    <row r="301" spans="1:18" s="12" customFormat="1" ht="18.75" customHeight="1">
      <c r="A301" s="43">
        <f>A300+1</f>
        <v>27</v>
      </c>
      <c r="B301" s="43">
        <v>3</v>
      </c>
      <c r="C301" s="44" t="s">
        <v>77</v>
      </c>
      <c r="D301" s="44" t="s">
        <v>665</v>
      </c>
      <c r="E301" s="94">
        <f>SUM(F301:R301)</f>
        <v>15187497.23</v>
      </c>
      <c r="F301" s="94">
        <v>0</v>
      </c>
      <c r="G301" s="94">
        <v>0</v>
      </c>
      <c r="H301" s="94">
        <v>0</v>
      </c>
      <c r="I301" s="94">
        <v>0</v>
      </c>
      <c r="J301" s="94">
        <v>0</v>
      </c>
      <c r="K301" s="94">
        <v>0</v>
      </c>
      <c r="L301" s="94">
        <v>3272714.25</v>
      </c>
      <c r="M301" s="94">
        <v>0</v>
      </c>
      <c r="N301" s="94">
        <v>8831423.74</v>
      </c>
      <c r="O301" s="94">
        <v>2806451.61</v>
      </c>
      <c r="P301" s="94">
        <v>0</v>
      </c>
      <c r="Q301" s="94">
        <v>276907.63</v>
      </c>
      <c r="R301" s="98">
        <v>0</v>
      </c>
    </row>
    <row r="302" spans="1:18" s="12" customFormat="1" ht="18.75" customHeight="1">
      <c r="A302" s="43"/>
      <c r="B302" s="121" t="s">
        <v>52</v>
      </c>
      <c r="C302" s="121"/>
      <c r="D302" s="121"/>
      <c r="E302" s="69">
        <f>SUM(E299:E301)</f>
        <v>31307089.36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9820205.93</v>
      </c>
      <c r="M302" s="69">
        <v>0</v>
      </c>
      <c r="N302" s="69">
        <v>17906804.78</v>
      </c>
      <c r="O302" s="69">
        <v>2806451.61</v>
      </c>
      <c r="P302" s="69">
        <v>0</v>
      </c>
      <c r="Q302" s="69">
        <v>773627.04</v>
      </c>
      <c r="R302" s="69">
        <v>0</v>
      </c>
    </row>
    <row r="303" spans="1:18" s="12" customFormat="1" ht="18.75" customHeight="1">
      <c r="A303" s="43"/>
      <c r="B303" s="121" t="s">
        <v>78</v>
      </c>
      <c r="C303" s="121"/>
      <c r="D303" s="121"/>
      <c r="E303" s="74"/>
      <c r="F303" s="64"/>
      <c r="G303" s="64"/>
      <c r="H303" s="64"/>
      <c r="I303" s="64"/>
      <c r="J303" s="64"/>
      <c r="K303" s="64"/>
      <c r="L303" s="64"/>
      <c r="M303" s="64"/>
      <c r="N303" s="63"/>
      <c r="O303" s="64"/>
      <c r="P303" s="64"/>
      <c r="Q303" s="64"/>
      <c r="R303" s="98"/>
    </row>
    <row r="304" spans="1:18" s="12" customFormat="1" ht="18.75" customHeight="1">
      <c r="A304" s="43">
        <f>A301+1</f>
        <v>28</v>
      </c>
      <c r="B304" s="43">
        <v>1</v>
      </c>
      <c r="C304" s="44" t="s">
        <v>79</v>
      </c>
      <c r="D304" s="44" t="s">
        <v>80</v>
      </c>
      <c r="E304" s="94">
        <f>SUM(F304:R304)</f>
        <v>4724674.41</v>
      </c>
      <c r="F304" s="94">
        <v>0</v>
      </c>
      <c r="G304" s="94">
        <v>0</v>
      </c>
      <c r="H304" s="94">
        <v>0</v>
      </c>
      <c r="I304" s="94">
        <v>0</v>
      </c>
      <c r="J304" s="94">
        <v>0</v>
      </c>
      <c r="K304" s="94">
        <v>0</v>
      </c>
      <c r="L304" s="94">
        <v>0</v>
      </c>
      <c r="M304" s="94">
        <v>0</v>
      </c>
      <c r="N304" s="94">
        <v>3911037.34</v>
      </c>
      <c r="O304" s="94">
        <v>647406.61</v>
      </c>
      <c r="P304" s="94">
        <v>0</v>
      </c>
      <c r="Q304" s="94">
        <v>166230.46</v>
      </c>
      <c r="R304" s="94">
        <v>0</v>
      </c>
    </row>
    <row r="305" spans="1:18" s="12" customFormat="1" ht="18.75" customHeight="1">
      <c r="A305" s="43">
        <f>A304+1</f>
        <v>29</v>
      </c>
      <c r="B305" s="43">
        <v>2</v>
      </c>
      <c r="C305" s="44" t="s">
        <v>79</v>
      </c>
      <c r="D305" s="44" t="s">
        <v>81</v>
      </c>
      <c r="E305" s="94">
        <f>SUM(F305:R305)</f>
        <v>7686323.44</v>
      </c>
      <c r="F305" s="94">
        <v>0</v>
      </c>
      <c r="G305" s="94">
        <v>0</v>
      </c>
      <c r="H305" s="94">
        <v>0</v>
      </c>
      <c r="I305" s="94">
        <v>0</v>
      </c>
      <c r="J305" s="94">
        <v>0</v>
      </c>
      <c r="K305" s="94">
        <v>0</v>
      </c>
      <c r="L305" s="94">
        <v>1739017.35</v>
      </c>
      <c r="M305" s="94">
        <v>0</v>
      </c>
      <c r="N305" s="94">
        <v>5212690.95</v>
      </c>
      <c r="O305" s="94">
        <v>568718.93</v>
      </c>
      <c r="P305" s="94">
        <v>0</v>
      </c>
      <c r="Q305" s="94">
        <v>165896.21</v>
      </c>
      <c r="R305" s="94">
        <v>0</v>
      </c>
    </row>
    <row r="306" spans="1:18" s="12" customFormat="1" ht="18.75" customHeight="1">
      <c r="A306" s="43"/>
      <c r="B306" s="121" t="s">
        <v>52</v>
      </c>
      <c r="C306" s="121"/>
      <c r="D306" s="121"/>
      <c r="E306" s="69">
        <f>SUM(E304:E305)</f>
        <v>12410997.850000001</v>
      </c>
      <c r="F306" s="69">
        <v>0</v>
      </c>
      <c r="G306" s="69">
        <v>0</v>
      </c>
      <c r="H306" s="69">
        <v>0</v>
      </c>
      <c r="I306" s="69">
        <v>0</v>
      </c>
      <c r="J306" s="69">
        <v>0</v>
      </c>
      <c r="K306" s="69">
        <v>0</v>
      </c>
      <c r="L306" s="69">
        <v>1739017.35</v>
      </c>
      <c r="M306" s="69">
        <v>0</v>
      </c>
      <c r="N306" s="69">
        <v>9123728.29</v>
      </c>
      <c r="O306" s="69">
        <v>1216125.54</v>
      </c>
      <c r="P306" s="69">
        <v>0</v>
      </c>
      <c r="Q306" s="69">
        <v>332126.67</v>
      </c>
      <c r="R306" s="69">
        <v>0</v>
      </c>
    </row>
    <row r="307" spans="1:18" s="12" customFormat="1" ht="18.75" customHeight="1">
      <c r="A307" s="43"/>
      <c r="B307" s="121" t="s">
        <v>82</v>
      </c>
      <c r="C307" s="121"/>
      <c r="D307" s="121"/>
      <c r="E307" s="74"/>
      <c r="F307" s="64"/>
      <c r="G307" s="64"/>
      <c r="H307" s="64"/>
      <c r="I307" s="64"/>
      <c r="J307" s="64"/>
      <c r="K307" s="64"/>
      <c r="L307" s="64"/>
      <c r="M307" s="64"/>
      <c r="N307" s="63"/>
      <c r="O307" s="64"/>
      <c r="P307" s="64"/>
      <c r="Q307" s="64"/>
      <c r="R307" s="98"/>
    </row>
    <row r="308" spans="1:18" s="12" customFormat="1" ht="18.75" customHeight="1">
      <c r="A308" s="43">
        <f>A305+1</f>
        <v>30</v>
      </c>
      <c r="B308" s="43">
        <v>1</v>
      </c>
      <c r="C308" s="44" t="s">
        <v>83</v>
      </c>
      <c r="D308" s="44" t="s">
        <v>666</v>
      </c>
      <c r="E308" s="94">
        <f>SUM(F308:R308)</f>
        <v>9539274.45</v>
      </c>
      <c r="F308" s="94">
        <v>0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4">
        <v>9539274.45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</row>
    <row r="309" spans="1:18" s="12" customFormat="1" ht="18.75" customHeight="1">
      <c r="A309" s="43">
        <f aca="true" t="shared" si="21" ref="A309:B311">A308+1</f>
        <v>31</v>
      </c>
      <c r="B309" s="43">
        <f t="shared" si="21"/>
        <v>2</v>
      </c>
      <c r="C309" s="44" t="s">
        <v>83</v>
      </c>
      <c r="D309" s="44" t="s">
        <v>667</v>
      </c>
      <c r="E309" s="94">
        <f>SUM(F309:R309)</f>
        <v>4866354.53</v>
      </c>
      <c r="F309" s="94">
        <v>0</v>
      </c>
      <c r="G309" s="94">
        <v>0</v>
      </c>
      <c r="H309" s="94">
        <v>0</v>
      </c>
      <c r="I309" s="94">
        <v>0</v>
      </c>
      <c r="J309" s="94">
        <v>0</v>
      </c>
      <c r="K309" s="94">
        <v>0</v>
      </c>
      <c r="L309" s="94">
        <v>4866354.53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</row>
    <row r="310" spans="1:18" s="12" customFormat="1" ht="18.75" customHeight="1">
      <c r="A310" s="43">
        <f t="shared" si="21"/>
        <v>32</v>
      </c>
      <c r="B310" s="43">
        <f t="shared" si="21"/>
        <v>3</v>
      </c>
      <c r="C310" s="44" t="s">
        <v>83</v>
      </c>
      <c r="D310" s="44" t="s">
        <v>668</v>
      </c>
      <c r="E310" s="94">
        <f>SUM(F310:R310)</f>
        <v>5711668.96</v>
      </c>
      <c r="F310" s="94">
        <v>0</v>
      </c>
      <c r="G310" s="94">
        <v>0</v>
      </c>
      <c r="H310" s="94">
        <v>0</v>
      </c>
      <c r="I310" s="94">
        <v>0</v>
      </c>
      <c r="J310" s="94">
        <v>0</v>
      </c>
      <c r="K310" s="94">
        <v>0</v>
      </c>
      <c r="L310" s="94">
        <v>5711668.96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94">
        <v>0</v>
      </c>
    </row>
    <row r="311" spans="1:18" s="12" customFormat="1" ht="18.75" customHeight="1">
      <c r="A311" s="43">
        <f t="shared" si="21"/>
        <v>33</v>
      </c>
      <c r="B311" s="43">
        <f t="shared" si="21"/>
        <v>4</v>
      </c>
      <c r="C311" s="44" t="s">
        <v>83</v>
      </c>
      <c r="D311" s="44" t="s">
        <v>669</v>
      </c>
      <c r="E311" s="94">
        <f>SUM(F311:R311)</f>
        <v>5836390.23</v>
      </c>
      <c r="F311" s="94">
        <v>0</v>
      </c>
      <c r="G311" s="94">
        <v>0</v>
      </c>
      <c r="H311" s="94">
        <v>0</v>
      </c>
      <c r="I311" s="94">
        <v>0</v>
      </c>
      <c r="J311" s="94">
        <v>0</v>
      </c>
      <c r="K311" s="94">
        <v>0</v>
      </c>
      <c r="L311" s="94">
        <v>5836390.23</v>
      </c>
      <c r="M311" s="94">
        <v>0</v>
      </c>
      <c r="N311" s="94">
        <v>0</v>
      </c>
      <c r="O311" s="94">
        <v>0</v>
      </c>
      <c r="P311" s="94">
        <v>0</v>
      </c>
      <c r="Q311" s="94">
        <v>0</v>
      </c>
      <c r="R311" s="94">
        <v>0</v>
      </c>
    </row>
    <row r="312" spans="1:18" s="12" customFormat="1" ht="18.75" customHeight="1">
      <c r="A312" s="39"/>
      <c r="B312" s="121" t="s">
        <v>52</v>
      </c>
      <c r="C312" s="121"/>
      <c r="D312" s="121"/>
      <c r="E312" s="69">
        <f>SUM(E308:E311)</f>
        <v>25953688.17</v>
      </c>
      <c r="F312" s="69">
        <v>0</v>
      </c>
      <c r="G312" s="69">
        <v>0</v>
      </c>
      <c r="H312" s="69">
        <v>0</v>
      </c>
      <c r="I312" s="69">
        <v>0</v>
      </c>
      <c r="J312" s="69">
        <v>0</v>
      </c>
      <c r="K312" s="69">
        <v>0</v>
      </c>
      <c r="L312" s="69">
        <v>25953688.17</v>
      </c>
      <c r="M312" s="69">
        <v>0</v>
      </c>
      <c r="N312" s="69">
        <v>0</v>
      </c>
      <c r="O312" s="69">
        <v>0</v>
      </c>
      <c r="P312" s="69">
        <v>0</v>
      </c>
      <c r="Q312" s="69">
        <v>0</v>
      </c>
      <c r="R312" s="69">
        <v>0</v>
      </c>
    </row>
    <row r="313" spans="1:18" s="12" customFormat="1" ht="18.75" customHeight="1">
      <c r="A313" s="39"/>
      <c r="B313" s="121" t="s">
        <v>84</v>
      </c>
      <c r="C313" s="121"/>
      <c r="D313" s="121"/>
      <c r="E313" s="74"/>
      <c r="F313" s="64"/>
      <c r="G313" s="64"/>
      <c r="H313" s="64"/>
      <c r="I313" s="64"/>
      <c r="J313" s="64"/>
      <c r="K313" s="64"/>
      <c r="L313" s="64"/>
      <c r="M313" s="64"/>
      <c r="N313" s="63"/>
      <c r="O313" s="64"/>
      <c r="P313" s="64"/>
      <c r="Q313" s="64"/>
      <c r="R313" s="98"/>
    </row>
    <row r="314" spans="1:18" s="12" customFormat="1" ht="18.75" customHeight="1">
      <c r="A314" s="43">
        <f>A311+1</f>
        <v>34</v>
      </c>
      <c r="B314" s="43">
        <v>1</v>
      </c>
      <c r="C314" s="44" t="s">
        <v>85</v>
      </c>
      <c r="D314" s="44" t="s">
        <v>86</v>
      </c>
      <c r="E314" s="94">
        <f aca="true" t="shared" si="22" ref="E314:E330">SUM(F314:R314)</f>
        <v>7137011</v>
      </c>
      <c r="F314" s="94">
        <v>0</v>
      </c>
      <c r="G314" s="94">
        <v>0</v>
      </c>
      <c r="H314" s="94">
        <v>0</v>
      </c>
      <c r="I314" s="94">
        <v>0</v>
      </c>
      <c r="J314" s="94">
        <v>0</v>
      </c>
      <c r="K314" s="94">
        <v>0</v>
      </c>
      <c r="L314" s="94">
        <v>2866699.79</v>
      </c>
      <c r="M314" s="94">
        <v>4270311.21</v>
      </c>
      <c r="N314" s="94">
        <v>0</v>
      </c>
      <c r="O314" s="94">
        <v>0</v>
      </c>
      <c r="P314" s="94">
        <v>0</v>
      </c>
      <c r="Q314" s="94">
        <v>0</v>
      </c>
      <c r="R314" s="94">
        <v>0</v>
      </c>
    </row>
    <row r="315" spans="1:18" s="12" customFormat="1" ht="18.75" customHeight="1">
      <c r="A315" s="43">
        <f aca="true" t="shared" si="23" ref="A315:B330">A314+1</f>
        <v>35</v>
      </c>
      <c r="B315" s="43">
        <f t="shared" si="23"/>
        <v>2</v>
      </c>
      <c r="C315" s="44" t="s">
        <v>88</v>
      </c>
      <c r="D315" s="44" t="s">
        <v>89</v>
      </c>
      <c r="E315" s="94">
        <f t="shared" si="22"/>
        <v>15198373.120000001</v>
      </c>
      <c r="F315" s="94">
        <v>0</v>
      </c>
      <c r="G315" s="94">
        <v>0</v>
      </c>
      <c r="H315" s="94">
        <v>0</v>
      </c>
      <c r="I315" s="94">
        <v>0</v>
      </c>
      <c r="J315" s="94">
        <v>0</v>
      </c>
      <c r="K315" s="94">
        <v>0</v>
      </c>
      <c r="L315" s="94">
        <v>0</v>
      </c>
      <c r="M315" s="94">
        <v>0</v>
      </c>
      <c r="N315" s="94">
        <v>14722921.82</v>
      </c>
      <c r="O315" s="94">
        <v>0</v>
      </c>
      <c r="P315" s="94">
        <v>0</v>
      </c>
      <c r="Q315" s="94">
        <v>475451.3</v>
      </c>
      <c r="R315" s="94">
        <v>0</v>
      </c>
    </row>
    <row r="316" spans="1:18" s="12" customFormat="1" ht="18.75" customHeight="1">
      <c r="A316" s="43">
        <f t="shared" si="23"/>
        <v>36</v>
      </c>
      <c r="B316" s="43">
        <f t="shared" si="23"/>
        <v>3</v>
      </c>
      <c r="C316" s="44" t="s">
        <v>88</v>
      </c>
      <c r="D316" s="44" t="s">
        <v>90</v>
      </c>
      <c r="E316" s="94">
        <f t="shared" si="22"/>
        <v>18839305.743436456</v>
      </c>
      <c r="F316" s="94">
        <v>0</v>
      </c>
      <c r="G316" s="94">
        <v>0</v>
      </c>
      <c r="H316" s="94">
        <v>0</v>
      </c>
      <c r="I316" s="94">
        <v>0</v>
      </c>
      <c r="J316" s="94">
        <v>0</v>
      </c>
      <c r="K316" s="94">
        <v>0</v>
      </c>
      <c r="L316" s="94">
        <v>3640932.6234364556</v>
      </c>
      <c r="M316" s="94">
        <v>0</v>
      </c>
      <c r="N316" s="94">
        <v>14722921.82</v>
      </c>
      <c r="O316" s="94">
        <v>0</v>
      </c>
      <c r="P316" s="94">
        <v>0</v>
      </c>
      <c r="Q316" s="94">
        <v>475451.3</v>
      </c>
      <c r="R316" s="94">
        <v>0</v>
      </c>
    </row>
    <row r="317" spans="1:18" s="12" customFormat="1" ht="18.75" customHeight="1">
      <c r="A317" s="43">
        <f t="shared" si="23"/>
        <v>37</v>
      </c>
      <c r="B317" s="43">
        <f t="shared" si="23"/>
        <v>4</v>
      </c>
      <c r="C317" s="44" t="s">
        <v>88</v>
      </c>
      <c r="D317" s="44" t="s">
        <v>91</v>
      </c>
      <c r="E317" s="94">
        <f t="shared" si="22"/>
        <v>1905662.08</v>
      </c>
      <c r="F317" s="94">
        <v>0</v>
      </c>
      <c r="G317" s="94">
        <v>0</v>
      </c>
      <c r="H317" s="94">
        <v>0</v>
      </c>
      <c r="I317" s="94">
        <v>0</v>
      </c>
      <c r="J317" s="94">
        <v>0</v>
      </c>
      <c r="K317" s="94">
        <v>0</v>
      </c>
      <c r="L317" s="94">
        <v>0</v>
      </c>
      <c r="M317" s="94">
        <v>0</v>
      </c>
      <c r="N317" s="94">
        <v>1680426.76</v>
      </c>
      <c r="O317" s="94">
        <v>0</v>
      </c>
      <c r="P317" s="94">
        <v>0</v>
      </c>
      <c r="Q317" s="94">
        <v>225235.32</v>
      </c>
      <c r="R317" s="94">
        <v>0</v>
      </c>
    </row>
    <row r="318" spans="1:18" s="12" customFormat="1" ht="18.75" customHeight="1">
      <c r="A318" s="43">
        <f t="shared" si="23"/>
        <v>38</v>
      </c>
      <c r="B318" s="43">
        <f t="shared" si="23"/>
        <v>5</v>
      </c>
      <c r="C318" s="44" t="s">
        <v>88</v>
      </c>
      <c r="D318" s="44" t="s">
        <v>670</v>
      </c>
      <c r="E318" s="94">
        <f t="shared" si="22"/>
        <v>10504056.72</v>
      </c>
      <c r="F318" s="94">
        <v>0</v>
      </c>
      <c r="G318" s="94">
        <v>0</v>
      </c>
      <c r="H318" s="94">
        <v>0</v>
      </c>
      <c r="I318" s="94">
        <v>0</v>
      </c>
      <c r="J318" s="94">
        <v>0</v>
      </c>
      <c r="K318" s="94">
        <v>0</v>
      </c>
      <c r="L318" s="94">
        <v>0</v>
      </c>
      <c r="M318" s="94">
        <v>0</v>
      </c>
      <c r="N318" s="94">
        <v>10184278.39</v>
      </c>
      <c r="O318" s="94">
        <v>0</v>
      </c>
      <c r="P318" s="94">
        <v>0</v>
      </c>
      <c r="Q318" s="94">
        <v>319778.33</v>
      </c>
      <c r="R318" s="94">
        <v>0</v>
      </c>
    </row>
    <row r="319" spans="1:18" s="12" customFormat="1" ht="18.75" customHeight="1">
      <c r="A319" s="43">
        <f t="shared" si="23"/>
        <v>39</v>
      </c>
      <c r="B319" s="43">
        <f t="shared" si="23"/>
        <v>6</v>
      </c>
      <c r="C319" s="44" t="s">
        <v>88</v>
      </c>
      <c r="D319" s="44" t="s">
        <v>92</v>
      </c>
      <c r="E319" s="94">
        <f t="shared" si="22"/>
        <v>18670345.85</v>
      </c>
      <c r="F319" s="94">
        <v>0</v>
      </c>
      <c r="G319" s="94">
        <v>0</v>
      </c>
      <c r="H319" s="94">
        <v>0</v>
      </c>
      <c r="I319" s="94">
        <v>0</v>
      </c>
      <c r="J319" s="94">
        <v>0</v>
      </c>
      <c r="K319" s="94">
        <v>0</v>
      </c>
      <c r="L319" s="94">
        <v>3471972.74</v>
      </c>
      <c r="M319" s="94">
        <v>0</v>
      </c>
      <c r="N319" s="94">
        <v>14722921.81</v>
      </c>
      <c r="O319" s="94">
        <v>0</v>
      </c>
      <c r="P319" s="94">
        <v>0</v>
      </c>
      <c r="Q319" s="94">
        <v>475451.3</v>
      </c>
      <c r="R319" s="94">
        <v>0</v>
      </c>
    </row>
    <row r="320" spans="1:18" s="12" customFormat="1" ht="18.75" customHeight="1">
      <c r="A320" s="43">
        <f t="shared" si="23"/>
        <v>40</v>
      </c>
      <c r="B320" s="43">
        <f t="shared" si="23"/>
        <v>7</v>
      </c>
      <c r="C320" s="44" t="s">
        <v>88</v>
      </c>
      <c r="D320" s="44" t="s">
        <v>93</v>
      </c>
      <c r="E320" s="94">
        <f t="shared" si="22"/>
        <v>18670345.85</v>
      </c>
      <c r="F320" s="94">
        <v>0</v>
      </c>
      <c r="G320" s="94">
        <v>0</v>
      </c>
      <c r="H320" s="94">
        <v>0</v>
      </c>
      <c r="I320" s="94">
        <v>0</v>
      </c>
      <c r="J320" s="94">
        <v>0</v>
      </c>
      <c r="K320" s="94">
        <v>0</v>
      </c>
      <c r="L320" s="94">
        <v>3471972.74</v>
      </c>
      <c r="M320" s="94">
        <v>0</v>
      </c>
      <c r="N320" s="94">
        <v>14722921.81</v>
      </c>
      <c r="O320" s="94">
        <v>0</v>
      </c>
      <c r="P320" s="94">
        <v>0</v>
      </c>
      <c r="Q320" s="94">
        <v>475451.3</v>
      </c>
      <c r="R320" s="94">
        <v>0</v>
      </c>
    </row>
    <row r="321" spans="1:18" s="12" customFormat="1" ht="18.75" customHeight="1">
      <c r="A321" s="43">
        <f t="shared" si="23"/>
        <v>41</v>
      </c>
      <c r="B321" s="43">
        <f t="shared" si="23"/>
        <v>8</v>
      </c>
      <c r="C321" s="44" t="s">
        <v>88</v>
      </c>
      <c r="D321" s="44" t="s">
        <v>94</v>
      </c>
      <c r="E321" s="94">
        <f t="shared" si="22"/>
        <v>19328421.18</v>
      </c>
      <c r="F321" s="94">
        <v>0</v>
      </c>
      <c r="G321" s="94">
        <v>0</v>
      </c>
      <c r="H321" s="94">
        <v>0</v>
      </c>
      <c r="I321" s="94">
        <v>0</v>
      </c>
      <c r="J321" s="94">
        <v>0</v>
      </c>
      <c r="K321" s="94">
        <v>0</v>
      </c>
      <c r="L321" s="94">
        <v>4130048.07</v>
      </c>
      <c r="M321" s="94">
        <v>0</v>
      </c>
      <c r="N321" s="94">
        <v>14722921.81</v>
      </c>
      <c r="O321" s="94">
        <v>0</v>
      </c>
      <c r="P321" s="94">
        <v>0</v>
      </c>
      <c r="Q321" s="94">
        <v>475451.3</v>
      </c>
      <c r="R321" s="94">
        <v>0</v>
      </c>
    </row>
    <row r="322" spans="1:18" s="12" customFormat="1" ht="18.75" customHeight="1">
      <c r="A322" s="43">
        <f t="shared" si="23"/>
        <v>42</v>
      </c>
      <c r="B322" s="43">
        <f t="shared" si="23"/>
        <v>9</v>
      </c>
      <c r="C322" s="44" t="s">
        <v>88</v>
      </c>
      <c r="D322" s="44" t="s">
        <v>95</v>
      </c>
      <c r="E322" s="94">
        <f t="shared" si="22"/>
        <v>19701975.16</v>
      </c>
      <c r="F322" s="94">
        <v>0</v>
      </c>
      <c r="G322" s="94">
        <v>0</v>
      </c>
      <c r="H322" s="94">
        <v>0</v>
      </c>
      <c r="I322" s="94">
        <v>0</v>
      </c>
      <c r="J322" s="94">
        <v>0</v>
      </c>
      <c r="K322" s="94">
        <v>0</v>
      </c>
      <c r="L322" s="94">
        <v>0</v>
      </c>
      <c r="M322" s="94">
        <v>0</v>
      </c>
      <c r="N322" s="94">
        <v>19063178.24</v>
      </c>
      <c r="O322" s="94">
        <v>0</v>
      </c>
      <c r="P322" s="94">
        <v>0</v>
      </c>
      <c r="Q322" s="94">
        <v>638796.92</v>
      </c>
      <c r="R322" s="94">
        <v>0</v>
      </c>
    </row>
    <row r="323" spans="1:18" s="12" customFormat="1" ht="18.75" customHeight="1">
      <c r="A323" s="43">
        <f t="shared" si="23"/>
        <v>43</v>
      </c>
      <c r="B323" s="43">
        <f t="shared" si="23"/>
        <v>10</v>
      </c>
      <c r="C323" s="44" t="s">
        <v>88</v>
      </c>
      <c r="D323" s="44" t="s">
        <v>96</v>
      </c>
      <c r="E323" s="94">
        <f t="shared" si="22"/>
        <v>19163291.790000003</v>
      </c>
      <c r="F323" s="94">
        <v>0</v>
      </c>
      <c r="G323" s="94">
        <v>0</v>
      </c>
      <c r="H323" s="94">
        <v>0</v>
      </c>
      <c r="I323" s="94">
        <v>0</v>
      </c>
      <c r="J323" s="94">
        <v>0</v>
      </c>
      <c r="K323" s="94">
        <v>0</v>
      </c>
      <c r="L323" s="94">
        <v>3964918.68</v>
      </c>
      <c r="M323" s="94">
        <v>0</v>
      </c>
      <c r="N323" s="94">
        <v>14722921.81</v>
      </c>
      <c r="O323" s="94">
        <v>0</v>
      </c>
      <c r="P323" s="94">
        <v>0</v>
      </c>
      <c r="Q323" s="94">
        <v>475451.3</v>
      </c>
      <c r="R323" s="94">
        <v>0</v>
      </c>
    </row>
    <row r="324" spans="1:18" s="12" customFormat="1" ht="18.75" customHeight="1">
      <c r="A324" s="43">
        <f t="shared" si="23"/>
        <v>44</v>
      </c>
      <c r="B324" s="43">
        <f t="shared" si="23"/>
        <v>11</v>
      </c>
      <c r="C324" s="44" t="s">
        <v>88</v>
      </c>
      <c r="D324" s="44" t="s">
        <v>97</v>
      </c>
      <c r="E324" s="94">
        <f t="shared" si="22"/>
        <v>202758.16</v>
      </c>
      <c r="F324" s="94">
        <v>0</v>
      </c>
      <c r="G324" s="94">
        <v>0</v>
      </c>
      <c r="H324" s="94">
        <v>0</v>
      </c>
      <c r="I324" s="94">
        <v>0</v>
      </c>
      <c r="J324" s="94">
        <v>0</v>
      </c>
      <c r="K324" s="94">
        <v>0</v>
      </c>
      <c r="L324" s="94">
        <v>0</v>
      </c>
      <c r="M324" s="94">
        <v>0</v>
      </c>
      <c r="N324" s="94">
        <v>0</v>
      </c>
      <c r="O324" s="94">
        <v>0</v>
      </c>
      <c r="P324" s="94">
        <v>0</v>
      </c>
      <c r="Q324" s="94">
        <v>202758.16</v>
      </c>
      <c r="R324" s="94">
        <v>0</v>
      </c>
    </row>
    <row r="325" spans="1:18" s="12" customFormat="1" ht="18.75" customHeight="1">
      <c r="A325" s="43">
        <f t="shared" si="23"/>
        <v>45</v>
      </c>
      <c r="B325" s="43">
        <f t="shared" si="23"/>
        <v>12</v>
      </c>
      <c r="C325" s="44" t="s">
        <v>88</v>
      </c>
      <c r="D325" s="44" t="s">
        <v>98</v>
      </c>
      <c r="E325" s="94">
        <f t="shared" si="22"/>
        <v>392036.34</v>
      </c>
      <c r="F325" s="94">
        <v>0</v>
      </c>
      <c r="G325" s="94">
        <v>0</v>
      </c>
      <c r="H325" s="94">
        <v>0</v>
      </c>
      <c r="I325" s="94">
        <v>0</v>
      </c>
      <c r="J325" s="94">
        <v>0</v>
      </c>
      <c r="K325" s="94">
        <v>0</v>
      </c>
      <c r="L325" s="94">
        <v>0</v>
      </c>
      <c r="M325" s="94">
        <v>0</v>
      </c>
      <c r="N325" s="94">
        <v>0</v>
      </c>
      <c r="O325" s="94">
        <v>0</v>
      </c>
      <c r="P325" s="94">
        <v>0</v>
      </c>
      <c r="Q325" s="94">
        <v>392036.34</v>
      </c>
      <c r="R325" s="94">
        <v>0</v>
      </c>
    </row>
    <row r="326" spans="1:18" s="12" customFormat="1" ht="18.75" customHeight="1">
      <c r="A326" s="43">
        <f t="shared" si="23"/>
        <v>46</v>
      </c>
      <c r="B326" s="43">
        <f t="shared" si="23"/>
        <v>13</v>
      </c>
      <c r="C326" s="44" t="s">
        <v>88</v>
      </c>
      <c r="D326" s="44" t="s">
        <v>99</v>
      </c>
      <c r="E326" s="94">
        <f t="shared" si="22"/>
        <v>211725.31</v>
      </c>
      <c r="F326" s="94">
        <v>0</v>
      </c>
      <c r="G326" s="94">
        <v>0</v>
      </c>
      <c r="H326" s="94">
        <v>0</v>
      </c>
      <c r="I326" s="94">
        <v>0</v>
      </c>
      <c r="J326" s="94">
        <v>0</v>
      </c>
      <c r="K326" s="94">
        <v>0</v>
      </c>
      <c r="L326" s="94">
        <v>0</v>
      </c>
      <c r="M326" s="94">
        <v>0</v>
      </c>
      <c r="N326" s="94">
        <v>0</v>
      </c>
      <c r="O326" s="94">
        <v>0</v>
      </c>
      <c r="P326" s="94">
        <v>0</v>
      </c>
      <c r="Q326" s="94">
        <v>211725.31</v>
      </c>
      <c r="R326" s="94">
        <v>0</v>
      </c>
    </row>
    <row r="327" spans="1:18" s="12" customFormat="1" ht="18.75" customHeight="1">
      <c r="A327" s="43">
        <f t="shared" si="23"/>
        <v>47</v>
      </c>
      <c r="B327" s="43">
        <f t="shared" si="23"/>
        <v>14</v>
      </c>
      <c r="C327" s="44" t="s">
        <v>88</v>
      </c>
      <c r="D327" s="25" t="s">
        <v>671</v>
      </c>
      <c r="E327" s="94">
        <f t="shared" si="22"/>
        <v>5371504.050000001</v>
      </c>
      <c r="F327" s="94">
        <v>3154083.47</v>
      </c>
      <c r="G327" s="94">
        <v>1342643.26</v>
      </c>
      <c r="H327" s="94">
        <v>0</v>
      </c>
      <c r="I327" s="94">
        <v>874777.32</v>
      </c>
      <c r="J327" s="94">
        <v>0</v>
      </c>
      <c r="K327" s="94">
        <v>0</v>
      </c>
      <c r="L327" s="94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</row>
    <row r="328" spans="1:18" s="12" customFormat="1" ht="18.75" customHeight="1">
      <c r="A328" s="43">
        <f t="shared" si="23"/>
        <v>48</v>
      </c>
      <c r="B328" s="43">
        <f t="shared" si="23"/>
        <v>15</v>
      </c>
      <c r="C328" s="44" t="s">
        <v>88</v>
      </c>
      <c r="D328" s="25" t="s">
        <v>672</v>
      </c>
      <c r="E328" s="94">
        <f t="shared" si="22"/>
        <v>31815925.849999998</v>
      </c>
      <c r="F328" s="94">
        <v>0</v>
      </c>
      <c r="G328" s="94">
        <v>0</v>
      </c>
      <c r="H328" s="94">
        <v>1012014.51</v>
      </c>
      <c r="I328" s="94">
        <v>0</v>
      </c>
      <c r="J328" s="94">
        <v>0</v>
      </c>
      <c r="K328" s="94">
        <v>0</v>
      </c>
      <c r="L328" s="94">
        <v>8897971.19</v>
      </c>
      <c r="M328" s="94">
        <v>0</v>
      </c>
      <c r="N328" s="94">
        <v>21239978.95</v>
      </c>
      <c r="O328" s="94">
        <v>0</v>
      </c>
      <c r="P328" s="94">
        <v>0</v>
      </c>
      <c r="Q328" s="94">
        <v>665961.2</v>
      </c>
      <c r="R328" s="98">
        <v>0</v>
      </c>
    </row>
    <row r="329" spans="1:18" s="12" customFormat="1" ht="18.75" customHeight="1">
      <c r="A329" s="43">
        <f t="shared" si="23"/>
        <v>49</v>
      </c>
      <c r="B329" s="43">
        <f t="shared" si="23"/>
        <v>16</v>
      </c>
      <c r="C329" s="44" t="s">
        <v>88</v>
      </c>
      <c r="D329" s="25" t="s">
        <v>673</v>
      </c>
      <c r="E329" s="94">
        <f t="shared" si="22"/>
        <v>6595946.28</v>
      </c>
      <c r="F329" s="94">
        <v>3192900.48</v>
      </c>
      <c r="G329" s="94">
        <v>1359167.04</v>
      </c>
      <c r="H329" s="94">
        <v>0</v>
      </c>
      <c r="I329" s="94">
        <v>0</v>
      </c>
      <c r="J329" s="94">
        <v>0</v>
      </c>
      <c r="K329" s="94">
        <v>0</v>
      </c>
      <c r="L329" s="94">
        <v>0</v>
      </c>
      <c r="M329" s="94">
        <v>0</v>
      </c>
      <c r="N329" s="94">
        <v>1797198.48</v>
      </c>
      <c r="O329" s="94">
        <v>0</v>
      </c>
      <c r="P329" s="94">
        <v>0</v>
      </c>
      <c r="Q329" s="94">
        <v>246680.28</v>
      </c>
      <c r="R329" s="98">
        <v>0</v>
      </c>
    </row>
    <row r="330" spans="1:18" s="12" customFormat="1" ht="18.75" customHeight="1">
      <c r="A330" s="43">
        <f t="shared" si="23"/>
        <v>50</v>
      </c>
      <c r="B330" s="43">
        <f t="shared" si="23"/>
        <v>17</v>
      </c>
      <c r="C330" s="44" t="s">
        <v>88</v>
      </c>
      <c r="D330" s="25" t="s">
        <v>674</v>
      </c>
      <c r="E330" s="94">
        <f t="shared" si="22"/>
        <v>708951.51</v>
      </c>
      <c r="F330" s="94">
        <v>0</v>
      </c>
      <c r="G330" s="94">
        <v>0</v>
      </c>
      <c r="H330" s="94">
        <v>708951.51</v>
      </c>
      <c r="I330" s="94">
        <v>0</v>
      </c>
      <c r="J330" s="94">
        <v>0</v>
      </c>
      <c r="K330" s="94">
        <v>0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</row>
    <row r="331" spans="1:18" s="12" customFormat="1" ht="18.75" customHeight="1">
      <c r="A331" s="39"/>
      <c r="B331" s="121" t="s">
        <v>52</v>
      </c>
      <c r="C331" s="121"/>
      <c r="D331" s="121"/>
      <c r="E331" s="69">
        <f>SUM(E314:E330)</f>
        <v>194417635.99343646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21546544.643436454</v>
      </c>
      <c r="M331" s="69">
        <v>4270311.21</v>
      </c>
      <c r="N331" s="69">
        <v>119265414.27000001</v>
      </c>
      <c r="O331" s="69">
        <v>0</v>
      </c>
      <c r="P331" s="69">
        <v>0</v>
      </c>
      <c r="Q331" s="69">
        <v>4843038.179999999</v>
      </c>
      <c r="R331" s="69">
        <v>0</v>
      </c>
    </row>
    <row r="332" spans="1:18" s="12" customFormat="1" ht="18.75" customHeight="1">
      <c r="A332" s="39"/>
      <c r="B332" s="121" t="s">
        <v>101</v>
      </c>
      <c r="C332" s="121"/>
      <c r="D332" s="121"/>
      <c r="E332" s="74"/>
      <c r="F332" s="64"/>
      <c r="G332" s="64"/>
      <c r="H332" s="64"/>
      <c r="I332" s="64"/>
      <c r="J332" s="64"/>
      <c r="K332" s="64"/>
      <c r="L332" s="64"/>
      <c r="M332" s="64"/>
      <c r="N332" s="63"/>
      <c r="O332" s="64"/>
      <c r="P332" s="64"/>
      <c r="Q332" s="64"/>
      <c r="R332" s="98"/>
    </row>
    <row r="333" spans="1:18" s="12" customFormat="1" ht="18.75" customHeight="1">
      <c r="A333" s="43">
        <f>A330+1</f>
        <v>51</v>
      </c>
      <c r="B333" s="43">
        <v>1</v>
      </c>
      <c r="C333" s="44" t="s">
        <v>602</v>
      </c>
      <c r="D333" s="44" t="s">
        <v>675</v>
      </c>
      <c r="E333" s="94">
        <f>SUM(F333:R333)</f>
        <v>1453228.25</v>
      </c>
      <c r="F333" s="94"/>
      <c r="G333" s="94"/>
      <c r="H333" s="94"/>
      <c r="I333" s="94"/>
      <c r="J333" s="94"/>
      <c r="K333" s="94">
        <v>0</v>
      </c>
      <c r="L333" s="94">
        <v>0</v>
      </c>
      <c r="M333" s="94">
        <v>0</v>
      </c>
      <c r="N333" s="94">
        <v>0</v>
      </c>
      <c r="O333" s="94">
        <v>1453228.25</v>
      </c>
      <c r="P333" s="94"/>
      <c r="Q333" s="94">
        <v>0</v>
      </c>
      <c r="R333" s="98"/>
    </row>
    <row r="334" spans="1:18" s="12" customFormat="1" ht="18.75" customHeight="1">
      <c r="A334" s="39"/>
      <c r="B334" s="121" t="s">
        <v>52</v>
      </c>
      <c r="C334" s="121"/>
      <c r="D334" s="121"/>
      <c r="E334" s="69">
        <f>SUM(E333:E333)</f>
        <v>1453228.25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1453228.25</v>
      </c>
      <c r="P334" s="69">
        <v>0</v>
      </c>
      <c r="Q334" s="69">
        <v>0</v>
      </c>
      <c r="R334" s="69">
        <v>0</v>
      </c>
    </row>
    <row r="335" spans="1:18" s="12" customFormat="1" ht="18.75" customHeight="1">
      <c r="A335" s="39"/>
      <c r="B335" s="39" t="s">
        <v>604</v>
      </c>
      <c r="C335" s="39"/>
      <c r="D335" s="39"/>
      <c r="E335" s="74"/>
      <c r="F335" s="74"/>
      <c r="G335" s="74"/>
      <c r="H335" s="74"/>
      <c r="I335" s="74"/>
      <c r="J335" s="74"/>
      <c r="K335" s="74"/>
      <c r="L335" s="69"/>
      <c r="M335" s="69"/>
      <c r="N335" s="69"/>
      <c r="O335" s="69"/>
      <c r="P335" s="69"/>
      <c r="Q335" s="69"/>
      <c r="R335" s="98"/>
    </row>
    <row r="336" spans="1:18" s="12" customFormat="1" ht="18.75" customHeight="1">
      <c r="A336" s="43">
        <f>A333+1</f>
        <v>52</v>
      </c>
      <c r="B336" s="43">
        <v>1</v>
      </c>
      <c r="C336" s="44" t="s">
        <v>605</v>
      </c>
      <c r="D336" s="44" t="s">
        <v>676</v>
      </c>
      <c r="E336" s="94">
        <f>SUM(F336:R336)</f>
        <v>1968190.2899999998</v>
      </c>
      <c r="F336" s="63">
        <v>304179.66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1664010.63</v>
      </c>
      <c r="P336" s="63">
        <v>0</v>
      </c>
      <c r="Q336" s="63">
        <v>0</v>
      </c>
      <c r="R336" s="63">
        <v>0</v>
      </c>
    </row>
    <row r="337" spans="1:18" s="12" customFormat="1" ht="18.75" customHeight="1">
      <c r="A337" s="43">
        <f>A336+1</f>
        <v>53</v>
      </c>
      <c r="B337" s="43">
        <v>2</v>
      </c>
      <c r="C337" s="44" t="s">
        <v>605</v>
      </c>
      <c r="D337" s="44" t="s">
        <v>677</v>
      </c>
      <c r="E337" s="94">
        <f>SUM(F337:R337)</f>
        <v>713972.94</v>
      </c>
      <c r="F337" s="63">
        <v>713972.94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</row>
    <row r="338" spans="1:18" s="12" customFormat="1" ht="18.75" customHeight="1">
      <c r="A338" s="39"/>
      <c r="B338" s="121" t="s">
        <v>52</v>
      </c>
      <c r="C338" s="121"/>
      <c r="D338" s="121"/>
      <c r="E338" s="69">
        <f>SUM(E336:E337)</f>
        <v>2682163.2299999995</v>
      </c>
      <c r="F338" s="69">
        <v>1018152.5999999999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1664010.63</v>
      </c>
      <c r="P338" s="69">
        <v>0</v>
      </c>
      <c r="Q338" s="69">
        <v>0</v>
      </c>
      <c r="R338" s="69">
        <v>0</v>
      </c>
    </row>
    <row r="339" spans="1:18" s="12" customFormat="1" ht="18.75" customHeight="1">
      <c r="A339" s="39"/>
      <c r="B339" s="39" t="s">
        <v>522</v>
      </c>
      <c r="C339" s="39"/>
      <c r="D339" s="39"/>
      <c r="E339" s="74"/>
      <c r="F339" s="74"/>
      <c r="G339" s="74"/>
      <c r="H339" s="74"/>
      <c r="I339" s="74"/>
      <c r="J339" s="74"/>
      <c r="K339" s="74"/>
      <c r="L339" s="69"/>
      <c r="M339" s="69"/>
      <c r="N339" s="69"/>
      <c r="O339" s="69"/>
      <c r="P339" s="69"/>
      <c r="Q339" s="69"/>
      <c r="R339" s="98"/>
    </row>
    <row r="340" spans="1:18" s="12" customFormat="1" ht="37.5" customHeight="1">
      <c r="A340" s="43">
        <f>A337+1</f>
        <v>54</v>
      </c>
      <c r="B340" s="43">
        <v>1</v>
      </c>
      <c r="C340" s="44" t="s">
        <v>523</v>
      </c>
      <c r="D340" s="44" t="s">
        <v>524</v>
      </c>
      <c r="E340" s="94">
        <f>SUM(F340:R340)</f>
        <v>6508407.720000001</v>
      </c>
      <c r="F340" s="63">
        <v>884096.68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2789160.38</v>
      </c>
      <c r="O340" s="63">
        <v>2835150.66</v>
      </c>
      <c r="P340" s="63">
        <v>0</v>
      </c>
      <c r="Q340" s="63">
        <v>0</v>
      </c>
      <c r="R340" s="63">
        <v>0</v>
      </c>
    </row>
    <row r="341" spans="1:18" s="12" customFormat="1" ht="37.5" customHeight="1">
      <c r="A341" s="43">
        <f>A340+1</f>
        <v>55</v>
      </c>
      <c r="B341" s="43">
        <v>2</v>
      </c>
      <c r="C341" s="44" t="s">
        <v>523</v>
      </c>
      <c r="D341" s="44" t="s">
        <v>678</v>
      </c>
      <c r="E341" s="94">
        <f>SUM(F341:R341)</f>
        <v>904288.01</v>
      </c>
      <c r="F341" s="63">
        <v>758585.81</v>
      </c>
      <c r="G341" s="63">
        <v>0</v>
      </c>
      <c r="H341" s="63">
        <v>145702.2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</row>
    <row r="342" spans="1:18" s="12" customFormat="1" ht="18.75" customHeight="1">
      <c r="A342" s="39"/>
      <c r="B342" s="121" t="s">
        <v>52</v>
      </c>
      <c r="C342" s="121"/>
      <c r="D342" s="121"/>
      <c r="E342" s="69">
        <f>SUM(E340:E341)</f>
        <v>7412695.73</v>
      </c>
      <c r="F342" s="69">
        <v>1642682.4900000002</v>
      </c>
      <c r="G342" s="69">
        <v>0</v>
      </c>
      <c r="H342" s="69">
        <v>145702.2</v>
      </c>
      <c r="I342" s="69">
        <v>0</v>
      </c>
      <c r="J342" s="69">
        <v>0</v>
      </c>
      <c r="K342" s="69">
        <v>0</v>
      </c>
      <c r="L342" s="69">
        <v>0</v>
      </c>
      <c r="M342" s="69">
        <v>0</v>
      </c>
      <c r="N342" s="69">
        <v>2789160.38</v>
      </c>
      <c r="O342" s="69">
        <v>2835150.66</v>
      </c>
      <c r="P342" s="69">
        <v>0</v>
      </c>
      <c r="Q342" s="69">
        <v>0</v>
      </c>
      <c r="R342" s="69">
        <v>0</v>
      </c>
    </row>
    <row r="343" spans="1:18" s="12" customFormat="1" ht="18.75" customHeight="1">
      <c r="A343" s="39"/>
      <c r="B343" s="107" t="s">
        <v>167</v>
      </c>
      <c r="C343" s="39"/>
      <c r="D343" s="3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</row>
    <row r="344" spans="1:18" s="12" customFormat="1" ht="18.75" customHeight="1">
      <c r="A344" s="24">
        <f>A341+1</f>
        <v>56</v>
      </c>
      <c r="B344" s="24">
        <v>1</v>
      </c>
      <c r="C344" s="25" t="s">
        <v>168</v>
      </c>
      <c r="D344" s="25" t="s">
        <v>169</v>
      </c>
      <c r="E344" s="94">
        <f>SUM(F344:R344)</f>
        <v>62292.07</v>
      </c>
      <c r="F344" s="94">
        <v>0</v>
      </c>
      <c r="G344" s="94">
        <v>0</v>
      </c>
      <c r="H344" s="94">
        <v>0</v>
      </c>
      <c r="I344" s="94">
        <v>62292.07</v>
      </c>
      <c r="J344" s="94">
        <v>0</v>
      </c>
      <c r="K344" s="94">
        <v>0</v>
      </c>
      <c r="L344" s="94">
        <v>0</v>
      </c>
      <c r="M344" s="94">
        <v>0</v>
      </c>
      <c r="N344" s="94">
        <v>0</v>
      </c>
      <c r="O344" s="94">
        <v>0</v>
      </c>
      <c r="P344" s="94">
        <v>0</v>
      </c>
      <c r="Q344" s="94">
        <v>0</v>
      </c>
      <c r="R344" s="94">
        <v>0</v>
      </c>
    </row>
    <row r="345" spans="1:18" s="12" customFormat="1" ht="18.75" customHeight="1">
      <c r="A345" s="24">
        <f>A344+1</f>
        <v>57</v>
      </c>
      <c r="B345" s="24">
        <v>2</v>
      </c>
      <c r="C345" s="25" t="s">
        <v>168</v>
      </c>
      <c r="D345" s="25" t="s">
        <v>170</v>
      </c>
      <c r="E345" s="94">
        <f>SUM(F345:R345)</f>
        <v>2733953.9541384024</v>
      </c>
      <c r="F345" s="94">
        <v>2020922.98</v>
      </c>
      <c r="G345" s="94">
        <v>341723.09050824743</v>
      </c>
      <c r="H345" s="94">
        <v>193692.943630155</v>
      </c>
      <c r="I345" s="94">
        <v>177614.94</v>
      </c>
      <c r="J345" s="94">
        <v>0</v>
      </c>
      <c r="K345" s="94">
        <v>0</v>
      </c>
      <c r="L345" s="94">
        <v>0</v>
      </c>
      <c r="M345" s="94">
        <v>0</v>
      </c>
      <c r="N345" s="94">
        <v>0</v>
      </c>
      <c r="O345" s="94">
        <v>0</v>
      </c>
      <c r="P345" s="94">
        <v>0</v>
      </c>
      <c r="Q345" s="94">
        <v>0</v>
      </c>
      <c r="R345" s="94">
        <v>0</v>
      </c>
    </row>
    <row r="346" spans="1:18" s="12" customFormat="1" ht="18.75" customHeight="1">
      <c r="A346" s="24">
        <f>A345+1</f>
        <v>58</v>
      </c>
      <c r="B346" s="75">
        <v>3</v>
      </c>
      <c r="C346" s="76" t="s">
        <v>168</v>
      </c>
      <c r="D346" s="76" t="s">
        <v>679</v>
      </c>
      <c r="E346" s="94">
        <f>SUM(F346:R346)</f>
        <v>183311.39</v>
      </c>
      <c r="F346" s="94">
        <v>0</v>
      </c>
      <c r="G346" s="94">
        <v>0</v>
      </c>
      <c r="H346" s="94">
        <v>0</v>
      </c>
      <c r="I346" s="94">
        <v>183311.39</v>
      </c>
      <c r="J346" s="94">
        <v>0</v>
      </c>
      <c r="K346" s="94">
        <v>0</v>
      </c>
      <c r="L346" s="94">
        <v>0</v>
      </c>
      <c r="M346" s="94">
        <v>0</v>
      </c>
      <c r="N346" s="94">
        <v>0</v>
      </c>
      <c r="O346" s="94">
        <v>0</v>
      </c>
      <c r="P346" s="94">
        <v>0</v>
      </c>
      <c r="Q346" s="94">
        <v>0</v>
      </c>
      <c r="R346" s="94">
        <v>0</v>
      </c>
    </row>
    <row r="347" spans="1:18" s="12" customFormat="1" ht="18.75" customHeight="1">
      <c r="A347" s="83"/>
      <c r="B347" s="121" t="s">
        <v>52</v>
      </c>
      <c r="C347" s="121"/>
      <c r="D347" s="121"/>
      <c r="E347" s="95">
        <f>SUM(E344:E346)</f>
        <v>2979557.4141384023</v>
      </c>
      <c r="F347" s="95">
        <v>2020922.98</v>
      </c>
      <c r="G347" s="95">
        <v>341723.09050824743</v>
      </c>
      <c r="H347" s="95">
        <v>193692.943630155</v>
      </c>
      <c r="I347" s="95">
        <v>423218.4</v>
      </c>
      <c r="J347" s="95">
        <v>0</v>
      </c>
      <c r="K347" s="95">
        <v>0</v>
      </c>
      <c r="L347" s="95">
        <v>0</v>
      </c>
      <c r="M347" s="95">
        <v>0</v>
      </c>
      <c r="N347" s="95">
        <v>0</v>
      </c>
      <c r="O347" s="95">
        <v>0</v>
      </c>
      <c r="P347" s="95">
        <v>0</v>
      </c>
      <c r="Q347" s="95">
        <v>0</v>
      </c>
      <c r="R347" s="95">
        <v>0</v>
      </c>
    </row>
    <row r="348" spans="1:18" s="12" customFormat="1" ht="18.75" customHeight="1">
      <c r="A348" s="58"/>
      <c r="B348" s="121" t="s">
        <v>656</v>
      </c>
      <c r="C348" s="121"/>
      <c r="D348" s="121"/>
      <c r="E348" s="69">
        <f>E276+E297+E302+E306+E312+E331+E334+E338+E342+E347</f>
        <v>428122690.63937485</v>
      </c>
      <c r="F348" s="69">
        <v>4681758.07</v>
      </c>
      <c r="G348" s="69">
        <v>341723.09050824743</v>
      </c>
      <c r="H348" s="69">
        <v>339395.143630155</v>
      </c>
      <c r="I348" s="69">
        <v>423218.4</v>
      </c>
      <c r="J348" s="69">
        <v>0</v>
      </c>
      <c r="K348" s="69">
        <v>0</v>
      </c>
      <c r="L348" s="69">
        <v>105104467.45523646</v>
      </c>
      <c r="M348" s="69">
        <v>4270311.21</v>
      </c>
      <c r="N348" s="69">
        <v>216587519.33</v>
      </c>
      <c r="O348" s="69">
        <v>42466763.72</v>
      </c>
      <c r="P348" s="69">
        <v>0</v>
      </c>
      <c r="Q348" s="69">
        <v>9415206.529999997</v>
      </c>
      <c r="R348" s="69">
        <v>0</v>
      </c>
    </row>
    <row r="349" spans="1:18" ht="18.75" customHeight="1">
      <c r="A349" s="106"/>
      <c r="B349" s="108" t="s">
        <v>511</v>
      </c>
      <c r="C349" s="108"/>
      <c r="D349" s="108"/>
      <c r="E349" s="114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6"/>
    </row>
    <row r="350" spans="1:18" ht="18.75" customHeight="1">
      <c r="A350" s="106"/>
      <c r="B350" s="122" t="s">
        <v>106</v>
      </c>
      <c r="C350" s="122"/>
      <c r="D350" s="122"/>
      <c r="E350" s="117"/>
      <c r="F350" s="100"/>
      <c r="G350" s="100"/>
      <c r="H350" s="100"/>
      <c r="I350" s="100"/>
      <c r="J350" s="100"/>
      <c r="K350" s="100"/>
      <c r="L350" s="100"/>
      <c r="M350" s="100"/>
      <c r="N350" s="118"/>
      <c r="O350" s="100"/>
      <c r="P350" s="100"/>
      <c r="Q350" s="100"/>
      <c r="R350" s="100"/>
    </row>
    <row r="351" spans="1:18" ht="18.75" customHeight="1">
      <c r="A351" s="24">
        <v>1</v>
      </c>
      <c r="B351" s="24">
        <v>1</v>
      </c>
      <c r="C351" s="25" t="s">
        <v>107</v>
      </c>
      <c r="D351" s="25" t="s">
        <v>302</v>
      </c>
      <c r="E351" s="94">
        <f>SUM(F351:R351)</f>
        <v>6131269.332</v>
      </c>
      <c r="F351" s="94">
        <v>1511082.136</v>
      </c>
      <c r="G351" s="94">
        <v>552403.902</v>
      </c>
      <c r="H351" s="94">
        <v>0</v>
      </c>
      <c r="I351" s="94">
        <v>853585.626</v>
      </c>
      <c r="J351" s="94">
        <v>0</v>
      </c>
      <c r="K351" s="94">
        <v>0</v>
      </c>
      <c r="L351" s="94">
        <v>0</v>
      </c>
      <c r="M351" s="94">
        <v>0</v>
      </c>
      <c r="N351" s="94">
        <v>3214197.668</v>
      </c>
      <c r="O351" s="94">
        <v>0</v>
      </c>
      <c r="P351" s="94">
        <v>0</v>
      </c>
      <c r="Q351" s="94">
        <v>0</v>
      </c>
      <c r="R351" s="94">
        <v>0</v>
      </c>
    </row>
    <row r="352" spans="1:18" ht="18.75" customHeight="1">
      <c r="A352" s="106"/>
      <c r="B352" s="122" t="s">
        <v>52</v>
      </c>
      <c r="C352" s="122"/>
      <c r="D352" s="122"/>
      <c r="E352" s="95">
        <v>5049776.98</v>
      </c>
      <c r="F352" s="95">
        <v>1236870.95</v>
      </c>
      <c r="G352" s="95">
        <v>533243.1</v>
      </c>
      <c r="H352" s="95">
        <v>0</v>
      </c>
      <c r="I352" s="95">
        <v>232417.49</v>
      </c>
      <c r="J352" s="95">
        <v>0</v>
      </c>
      <c r="K352" s="95">
        <v>0</v>
      </c>
      <c r="L352" s="95">
        <v>0</v>
      </c>
      <c r="M352" s="95">
        <v>0</v>
      </c>
      <c r="N352" s="95">
        <v>3047245.44</v>
      </c>
      <c r="O352" s="95">
        <v>0</v>
      </c>
      <c r="P352" s="95">
        <v>0</v>
      </c>
      <c r="Q352" s="95">
        <v>0</v>
      </c>
      <c r="R352" s="95">
        <v>0</v>
      </c>
    </row>
    <row r="353" spans="1:18" ht="18.75" customHeight="1">
      <c r="A353" s="106"/>
      <c r="B353" s="122" t="s">
        <v>46</v>
      </c>
      <c r="C353" s="122"/>
      <c r="D353" s="122"/>
      <c r="E353" s="117"/>
      <c r="F353" s="100"/>
      <c r="G353" s="100"/>
      <c r="H353" s="100"/>
      <c r="I353" s="100"/>
      <c r="J353" s="100"/>
      <c r="K353" s="100"/>
      <c r="L353" s="100"/>
      <c r="M353" s="100"/>
      <c r="N353" s="118"/>
      <c r="O353" s="100"/>
      <c r="P353" s="100"/>
      <c r="Q353" s="100"/>
      <c r="R353" s="100"/>
    </row>
    <row r="354" spans="1:18" ht="18.75" customHeight="1">
      <c r="A354" s="24">
        <v>2</v>
      </c>
      <c r="B354" s="24">
        <v>1</v>
      </c>
      <c r="C354" s="25" t="s">
        <v>47</v>
      </c>
      <c r="D354" s="25" t="s">
        <v>303</v>
      </c>
      <c r="E354" s="94">
        <f aca="true" t="shared" si="24" ref="E354:E417">SUM(F354:R354)</f>
        <v>1342039.3428</v>
      </c>
      <c r="F354" s="94">
        <v>0</v>
      </c>
      <c r="G354" s="94">
        <v>527281.8746</v>
      </c>
      <c r="H354" s="94">
        <v>0</v>
      </c>
      <c r="I354" s="94">
        <v>814757.4682</v>
      </c>
      <c r="J354" s="94">
        <v>0</v>
      </c>
      <c r="K354" s="94">
        <v>0</v>
      </c>
      <c r="L354" s="94">
        <v>0</v>
      </c>
      <c r="M354" s="94">
        <v>0</v>
      </c>
      <c r="N354" s="94">
        <v>0</v>
      </c>
      <c r="O354" s="94">
        <v>0</v>
      </c>
      <c r="P354" s="94">
        <v>0</v>
      </c>
      <c r="Q354" s="94">
        <v>0</v>
      </c>
      <c r="R354" s="94">
        <v>0</v>
      </c>
    </row>
    <row r="355" spans="1:18" ht="18.75" customHeight="1">
      <c r="A355" s="24">
        <v>3</v>
      </c>
      <c r="B355" s="24">
        <v>2</v>
      </c>
      <c r="C355" s="25" t="s">
        <v>47</v>
      </c>
      <c r="D355" s="25" t="s">
        <v>108</v>
      </c>
      <c r="E355" s="94">
        <f t="shared" si="24"/>
        <v>4954144.9395</v>
      </c>
      <c r="F355" s="94">
        <v>0</v>
      </c>
      <c r="G355" s="94">
        <v>0</v>
      </c>
      <c r="H355" s="94">
        <v>0</v>
      </c>
      <c r="I355" s="94">
        <v>0</v>
      </c>
      <c r="J355" s="94">
        <v>0</v>
      </c>
      <c r="K355" s="94">
        <v>0</v>
      </c>
      <c r="L355" s="94">
        <v>1817552.1315000001</v>
      </c>
      <c r="M355" s="94">
        <v>0</v>
      </c>
      <c r="N355" s="94">
        <v>3136592.808</v>
      </c>
      <c r="O355" s="94">
        <v>0</v>
      </c>
      <c r="P355" s="94">
        <v>0</v>
      </c>
      <c r="Q355" s="94">
        <v>0</v>
      </c>
      <c r="R355" s="94">
        <v>0</v>
      </c>
    </row>
    <row r="356" spans="1:18" ht="18.75" customHeight="1">
      <c r="A356" s="24">
        <v>4</v>
      </c>
      <c r="B356" s="24">
        <v>3</v>
      </c>
      <c r="C356" s="25" t="s">
        <v>47</v>
      </c>
      <c r="D356" s="25" t="s">
        <v>109</v>
      </c>
      <c r="E356" s="94">
        <f t="shared" si="24"/>
        <v>1243161.582</v>
      </c>
      <c r="F356" s="94">
        <v>0</v>
      </c>
      <c r="G356" s="94">
        <v>488433.19899999996</v>
      </c>
      <c r="H356" s="94">
        <v>0</v>
      </c>
      <c r="I356" s="94">
        <v>754728.3829999999</v>
      </c>
      <c r="J356" s="94">
        <v>0</v>
      </c>
      <c r="K356" s="94">
        <v>0</v>
      </c>
      <c r="L356" s="94">
        <v>0</v>
      </c>
      <c r="M356" s="94">
        <v>0</v>
      </c>
      <c r="N356" s="94">
        <v>0</v>
      </c>
      <c r="O356" s="94">
        <v>0</v>
      </c>
      <c r="P356" s="94">
        <v>0</v>
      </c>
      <c r="Q356" s="94">
        <v>0</v>
      </c>
      <c r="R356" s="94">
        <v>0</v>
      </c>
    </row>
    <row r="357" spans="1:18" ht="18.75" customHeight="1">
      <c r="A357" s="24">
        <v>5</v>
      </c>
      <c r="B357" s="24">
        <v>4</v>
      </c>
      <c r="C357" s="25" t="s">
        <v>47</v>
      </c>
      <c r="D357" s="25" t="s">
        <v>304</v>
      </c>
      <c r="E357" s="94">
        <f t="shared" si="24"/>
        <v>1929720.9456000002</v>
      </c>
      <c r="F357" s="94">
        <v>1131224.3088</v>
      </c>
      <c r="G357" s="94">
        <v>0</v>
      </c>
      <c r="H357" s="94">
        <v>159487.28160000002</v>
      </c>
      <c r="I357" s="94">
        <v>639009.3552</v>
      </c>
      <c r="J357" s="94">
        <v>0</v>
      </c>
      <c r="K357" s="94">
        <v>0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4">
        <v>0</v>
      </c>
    </row>
    <row r="358" spans="1:18" ht="18.75" customHeight="1">
      <c r="A358" s="24">
        <v>6</v>
      </c>
      <c r="B358" s="24">
        <v>5</v>
      </c>
      <c r="C358" s="25" t="s">
        <v>47</v>
      </c>
      <c r="D358" s="25" t="s">
        <v>305</v>
      </c>
      <c r="E358" s="94">
        <f t="shared" si="24"/>
        <v>3163565.3279999997</v>
      </c>
      <c r="F358" s="94">
        <v>1154950.566</v>
      </c>
      <c r="G358" s="94">
        <v>422217.64199999993</v>
      </c>
      <c r="H358" s="94">
        <v>162832.36200000002</v>
      </c>
      <c r="I358" s="94">
        <v>0</v>
      </c>
      <c r="J358" s="94">
        <v>0</v>
      </c>
      <c r="K358" s="94">
        <v>0</v>
      </c>
      <c r="L358" s="94">
        <v>1423564.758</v>
      </c>
      <c r="M358" s="94">
        <v>0</v>
      </c>
      <c r="N358" s="94">
        <v>0</v>
      </c>
      <c r="O358" s="94">
        <v>0</v>
      </c>
      <c r="P358" s="94">
        <v>0</v>
      </c>
      <c r="Q358" s="94">
        <v>0</v>
      </c>
      <c r="R358" s="94">
        <v>0</v>
      </c>
    </row>
    <row r="359" spans="1:18" ht="18.75" customHeight="1">
      <c r="A359" s="24">
        <v>7</v>
      </c>
      <c r="B359" s="24">
        <v>6</v>
      </c>
      <c r="C359" s="25" t="s">
        <v>47</v>
      </c>
      <c r="D359" s="25" t="s">
        <v>306</v>
      </c>
      <c r="E359" s="94">
        <f t="shared" si="24"/>
        <v>1139968.4560000002</v>
      </c>
      <c r="F359" s="94">
        <v>728468.8202000001</v>
      </c>
      <c r="G359" s="94">
        <v>0</v>
      </c>
      <c r="H359" s="94">
        <v>0</v>
      </c>
      <c r="I359" s="94">
        <v>411499.63580000005</v>
      </c>
      <c r="J359" s="94">
        <v>0</v>
      </c>
      <c r="K359" s="94">
        <v>0</v>
      </c>
      <c r="L359" s="94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</row>
    <row r="360" spans="1:18" ht="18.75" customHeight="1">
      <c r="A360" s="24">
        <v>8</v>
      </c>
      <c r="B360" s="24">
        <v>7</v>
      </c>
      <c r="C360" s="25" t="s">
        <v>47</v>
      </c>
      <c r="D360" s="25" t="s">
        <v>307</v>
      </c>
      <c r="E360" s="94">
        <f t="shared" si="24"/>
        <v>1843282.1199999999</v>
      </c>
      <c r="F360" s="94">
        <v>1177904.129</v>
      </c>
      <c r="G360" s="94">
        <v>0</v>
      </c>
      <c r="H360" s="94">
        <v>0</v>
      </c>
      <c r="I360" s="94">
        <v>665377.9909999999</v>
      </c>
      <c r="J360" s="94">
        <v>0</v>
      </c>
      <c r="K360" s="94">
        <v>0</v>
      </c>
      <c r="L360" s="94">
        <v>0</v>
      </c>
      <c r="M360" s="94">
        <v>0</v>
      </c>
      <c r="N360" s="94">
        <v>0</v>
      </c>
      <c r="O360" s="94">
        <v>0</v>
      </c>
      <c r="P360" s="94">
        <v>0</v>
      </c>
      <c r="Q360" s="94">
        <v>0</v>
      </c>
      <c r="R360" s="94">
        <v>0</v>
      </c>
    </row>
    <row r="361" spans="1:18" ht="18.75" customHeight="1">
      <c r="A361" s="24">
        <v>9</v>
      </c>
      <c r="B361" s="24">
        <v>8</v>
      </c>
      <c r="C361" s="25" t="s">
        <v>47</v>
      </c>
      <c r="D361" s="25" t="s">
        <v>308</v>
      </c>
      <c r="E361" s="94">
        <f t="shared" si="24"/>
        <v>2721825.084</v>
      </c>
      <c r="F361" s="94">
        <v>1409939.652</v>
      </c>
      <c r="G361" s="94">
        <v>515434.524</v>
      </c>
      <c r="H361" s="94">
        <v>0</v>
      </c>
      <c r="I361" s="94">
        <v>796450.9079999999</v>
      </c>
      <c r="J361" s="94">
        <v>0</v>
      </c>
      <c r="K361" s="94">
        <v>0</v>
      </c>
      <c r="L361" s="94">
        <v>0</v>
      </c>
      <c r="M361" s="94">
        <v>0</v>
      </c>
      <c r="N361" s="94">
        <v>0</v>
      </c>
      <c r="O361" s="94">
        <v>0</v>
      </c>
      <c r="P361" s="94">
        <v>0</v>
      </c>
      <c r="Q361" s="94">
        <v>0</v>
      </c>
      <c r="R361" s="94">
        <v>0</v>
      </c>
    </row>
    <row r="362" spans="1:18" ht="18.75" customHeight="1">
      <c r="A362" s="24">
        <v>10</v>
      </c>
      <c r="B362" s="24">
        <v>9</v>
      </c>
      <c r="C362" s="25" t="s">
        <v>47</v>
      </c>
      <c r="D362" s="25" t="s">
        <v>309</v>
      </c>
      <c r="E362" s="94">
        <f t="shared" si="24"/>
        <v>1022568.5963999999</v>
      </c>
      <c r="F362" s="94">
        <v>0</v>
      </c>
      <c r="G362" s="94">
        <v>401763.09979999997</v>
      </c>
      <c r="H362" s="94">
        <v>0</v>
      </c>
      <c r="I362" s="94">
        <v>620805.4966</v>
      </c>
      <c r="J362" s="94">
        <v>0</v>
      </c>
      <c r="K362" s="94">
        <v>0</v>
      </c>
      <c r="L362" s="94">
        <v>0</v>
      </c>
      <c r="M362" s="94">
        <v>0</v>
      </c>
      <c r="N362" s="94">
        <v>0</v>
      </c>
      <c r="O362" s="94">
        <v>0</v>
      </c>
      <c r="P362" s="94">
        <v>0</v>
      </c>
      <c r="Q362" s="94">
        <v>0</v>
      </c>
      <c r="R362" s="94">
        <v>0</v>
      </c>
    </row>
    <row r="363" spans="1:18" ht="18.75" customHeight="1">
      <c r="A363" s="24">
        <v>11</v>
      </c>
      <c r="B363" s="24">
        <v>10</v>
      </c>
      <c r="C363" s="25" t="s">
        <v>47</v>
      </c>
      <c r="D363" s="25" t="s">
        <v>310</v>
      </c>
      <c r="E363" s="94">
        <f t="shared" si="24"/>
        <v>1306639.9838999999</v>
      </c>
      <c r="F363" s="94">
        <v>0</v>
      </c>
      <c r="G363" s="94">
        <v>445820.9541</v>
      </c>
      <c r="H363" s="94">
        <v>171935.21010000003</v>
      </c>
      <c r="I363" s="94">
        <v>688883.8197</v>
      </c>
      <c r="J363" s="94">
        <v>0</v>
      </c>
      <c r="K363" s="94">
        <v>0</v>
      </c>
      <c r="L363" s="94">
        <v>0</v>
      </c>
      <c r="M363" s="94">
        <v>0</v>
      </c>
      <c r="N363" s="94">
        <v>0</v>
      </c>
      <c r="O363" s="94">
        <v>0</v>
      </c>
      <c r="P363" s="94">
        <v>0</v>
      </c>
      <c r="Q363" s="94">
        <v>0</v>
      </c>
      <c r="R363" s="94">
        <v>0</v>
      </c>
    </row>
    <row r="364" spans="1:18" ht="18.75" customHeight="1">
      <c r="A364" s="24">
        <v>12</v>
      </c>
      <c r="B364" s="24">
        <v>11</v>
      </c>
      <c r="C364" s="25" t="s">
        <v>47</v>
      </c>
      <c r="D364" s="25" t="s">
        <v>311</v>
      </c>
      <c r="E364" s="94">
        <f t="shared" si="24"/>
        <v>1917895.392</v>
      </c>
      <c r="F364" s="94">
        <v>1225583.9064</v>
      </c>
      <c r="G364" s="94">
        <v>0</v>
      </c>
      <c r="H364" s="94">
        <v>0</v>
      </c>
      <c r="I364" s="94">
        <v>692311.4855999999</v>
      </c>
      <c r="J364" s="94">
        <v>0</v>
      </c>
      <c r="K364" s="94">
        <v>0</v>
      </c>
      <c r="L364" s="94">
        <v>0</v>
      </c>
      <c r="M364" s="94">
        <v>0</v>
      </c>
      <c r="N364" s="94">
        <v>0</v>
      </c>
      <c r="O364" s="94">
        <v>0</v>
      </c>
      <c r="P364" s="94">
        <v>0</v>
      </c>
      <c r="Q364" s="94">
        <v>0</v>
      </c>
      <c r="R364" s="94">
        <v>0</v>
      </c>
    </row>
    <row r="365" spans="1:18" ht="18.75" customHeight="1">
      <c r="A365" s="24">
        <v>13</v>
      </c>
      <c r="B365" s="24">
        <v>12</v>
      </c>
      <c r="C365" s="25" t="s">
        <v>47</v>
      </c>
      <c r="D365" s="25" t="s">
        <v>110</v>
      </c>
      <c r="E365" s="94">
        <f t="shared" si="24"/>
        <v>2202335.5479</v>
      </c>
      <c r="F365" s="94">
        <v>1140837.5337</v>
      </c>
      <c r="G365" s="94">
        <v>417058.3119</v>
      </c>
      <c r="H365" s="94">
        <v>0</v>
      </c>
      <c r="I365" s="94">
        <v>644439.7023</v>
      </c>
      <c r="J365" s="94">
        <v>0</v>
      </c>
      <c r="K365" s="94">
        <v>0</v>
      </c>
      <c r="L365" s="94">
        <v>0</v>
      </c>
      <c r="M365" s="94">
        <v>0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</row>
    <row r="366" spans="1:18" ht="18.75" customHeight="1">
      <c r="A366" s="24">
        <v>14</v>
      </c>
      <c r="B366" s="24">
        <v>13</v>
      </c>
      <c r="C366" s="25" t="s">
        <v>47</v>
      </c>
      <c r="D366" s="25" t="s">
        <v>312</v>
      </c>
      <c r="E366" s="94">
        <f t="shared" si="24"/>
        <v>2261168.034</v>
      </c>
      <c r="F366" s="94">
        <v>1171313.502</v>
      </c>
      <c r="G366" s="94">
        <v>428199.47399999993</v>
      </c>
      <c r="H366" s="94">
        <v>0</v>
      </c>
      <c r="I366" s="94">
        <v>661655.058</v>
      </c>
      <c r="J366" s="94">
        <v>0</v>
      </c>
      <c r="K366" s="94">
        <v>0</v>
      </c>
      <c r="L366" s="94">
        <v>0</v>
      </c>
      <c r="M366" s="94">
        <v>0</v>
      </c>
      <c r="N366" s="94">
        <v>0</v>
      </c>
      <c r="O366" s="94">
        <v>0</v>
      </c>
      <c r="P366" s="94">
        <v>0</v>
      </c>
      <c r="Q366" s="94">
        <v>0</v>
      </c>
      <c r="R366" s="94">
        <v>0</v>
      </c>
    </row>
    <row r="367" spans="1:18" ht="18.75" customHeight="1">
      <c r="A367" s="24">
        <v>15</v>
      </c>
      <c r="B367" s="24">
        <v>14</v>
      </c>
      <c r="C367" s="25" t="s">
        <v>47</v>
      </c>
      <c r="D367" s="25" t="s">
        <v>313</v>
      </c>
      <c r="E367" s="94">
        <f t="shared" si="24"/>
        <v>2645036.9359999998</v>
      </c>
      <c r="F367" s="94">
        <v>1690245.8362</v>
      </c>
      <c r="G367" s="94">
        <v>0</v>
      </c>
      <c r="H367" s="94">
        <v>0</v>
      </c>
      <c r="I367" s="94">
        <v>954791.0998</v>
      </c>
      <c r="J367" s="94">
        <v>0</v>
      </c>
      <c r="K367" s="94">
        <v>0</v>
      </c>
      <c r="L367" s="94">
        <v>0</v>
      </c>
      <c r="M367" s="94">
        <v>0</v>
      </c>
      <c r="N367" s="94">
        <v>0</v>
      </c>
      <c r="O367" s="94">
        <v>0</v>
      </c>
      <c r="P367" s="94">
        <v>0</v>
      </c>
      <c r="Q367" s="94">
        <v>0</v>
      </c>
      <c r="R367" s="94">
        <v>0</v>
      </c>
    </row>
    <row r="368" spans="1:18" ht="18.75" customHeight="1">
      <c r="A368" s="24">
        <v>16</v>
      </c>
      <c r="B368" s="24">
        <v>15</v>
      </c>
      <c r="C368" s="25" t="s">
        <v>47</v>
      </c>
      <c r="D368" s="25" t="s">
        <v>314</v>
      </c>
      <c r="E368" s="94">
        <f t="shared" si="24"/>
        <v>2446644.2664</v>
      </c>
      <c r="F368" s="94">
        <v>1181131.2636000002</v>
      </c>
      <c r="G368" s="94">
        <v>431788.5732</v>
      </c>
      <c r="H368" s="94">
        <v>166523.48520000002</v>
      </c>
      <c r="I368" s="94">
        <v>667200.9444</v>
      </c>
      <c r="J368" s="94">
        <v>0</v>
      </c>
      <c r="K368" s="94">
        <v>0</v>
      </c>
      <c r="L368" s="94">
        <v>0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0</v>
      </c>
    </row>
    <row r="369" spans="1:18" ht="18.75" customHeight="1">
      <c r="A369" s="24">
        <v>17</v>
      </c>
      <c r="B369" s="24">
        <v>16</v>
      </c>
      <c r="C369" s="25" t="s">
        <v>47</v>
      </c>
      <c r="D369" s="25" t="s">
        <v>111</v>
      </c>
      <c r="E369" s="94">
        <f t="shared" si="24"/>
        <v>681472.2945000001</v>
      </c>
      <c r="F369" s="94">
        <v>0</v>
      </c>
      <c r="G369" s="94">
        <v>239883.9633</v>
      </c>
      <c r="H369" s="94">
        <v>0</v>
      </c>
      <c r="I369" s="94">
        <v>441588.3312</v>
      </c>
      <c r="J369" s="94">
        <v>0</v>
      </c>
      <c r="K369" s="94">
        <v>0</v>
      </c>
      <c r="L369" s="94">
        <v>0</v>
      </c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4">
        <v>0</v>
      </c>
    </row>
    <row r="370" spans="1:18" ht="18.75" customHeight="1">
      <c r="A370" s="24">
        <v>18</v>
      </c>
      <c r="B370" s="24">
        <v>17</v>
      </c>
      <c r="C370" s="25" t="s">
        <v>47</v>
      </c>
      <c r="D370" s="25" t="s">
        <v>189</v>
      </c>
      <c r="E370" s="94">
        <f t="shared" si="24"/>
        <v>2549724.5700000003</v>
      </c>
      <c r="F370" s="94">
        <v>0</v>
      </c>
      <c r="G370" s="94">
        <v>0</v>
      </c>
      <c r="H370" s="94">
        <v>180644.41</v>
      </c>
      <c r="I370" s="94">
        <v>0</v>
      </c>
      <c r="J370" s="94">
        <v>0</v>
      </c>
      <c r="K370" s="94">
        <v>0</v>
      </c>
      <c r="L370" s="94">
        <v>0</v>
      </c>
      <c r="M370" s="94">
        <v>0</v>
      </c>
      <c r="N370" s="94">
        <v>2270293.17</v>
      </c>
      <c r="O370" s="94">
        <v>0</v>
      </c>
      <c r="P370" s="94">
        <v>0</v>
      </c>
      <c r="Q370" s="94">
        <v>98786.99</v>
      </c>
      <c r="R370" s="94">
        <v>0</v>
      </c>
    </row>
    <row r="371" spans="1:18" ht="18.75" customHeight="1">
      <c r="A371" s="24">
        <v>19</v>
      </c>
      <c r="B371" s="24">
        <v>18</v>
      </c>
      <c r="C371" s="25" t="s">
        <v>47</v>
      </c>
      <c r="D371" s="25" t="s">
        <v>112</v>
      </c>
      <c r="E371" s="94">
        <f t="shared" si="24"/>
        <v>83659.051</v>
      </c>
      <c r="F371" s="94">
        <v>0</v>
      </c>
      <c r="G371" s="94">
        <v>0</v>
      </c>
      <c r="H371" s="94">
        <v>83659.051</v>
      </c>
      <c r="I371" s="94">
        <v>0</v>
      </c>
      <c r="J371" s="94">
        <v>0</v>
      </c>
      <c r="K371" s="94">
        <v>0</v>
      </c>
      <c r="L371" s="94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</row>
    <row r="372" spans="1:18" ht="18.75" customHeight="1">
      <c r="A372" s="24">
        <v>20</v>
      </c>
      <c r="B372" s="24">
        <v>19</v>
      </c>
      <c r="C372" s="25" t="s">
        <v>47</v>
      </c>
      <c r="D372" s="25" t="s">
        <v>113</v>
      </c>
      <c r="E372" s="94">
        <f t="shared" si="24"/>
        <v>2191285.3680000002</v>
      </c>
      <c r="F372" s="94">
        <v>0</v>
      </c>
      <c r="G372" s="94">
        <v>0</v>
      </c>
      <c r="H372" s="94">
        <v>0</v>
      </c>
      <c r="I372" s="94">
        <v>0</v>
      </c>
      <c r="J372" s="94">
        <v>0</v>
      </c>
      <c r="K372" s="94">
        <v>0</v>
      </c>
      <c r="L372" s="94">
        <v>0</v>
      </c>
      <c r="M372" s="94">
        <v>0</v>
      </c>
      <c r="N372" s="94">
        <v>0</v>
      </c>
      <c r="O372" s="94">
        <v>2191285.3680000002</v>
      </c>
      <c r="P372" s="94">
        <v>0</v>
      </c>
      <c r="Q372" s="94">
        <v>0</v>
      </c>
      <c r="R372" s="94">
        <v>0</v>
      </c>
    </row>
    <row r="373" spans="1:18" ht="18.75" customHeight="1">
      <c r="A373" s="24">
        <v>21</v>
      </c>
      <c r="B373" s="24">
        <v>20</v>
      </c>
      <c r="C373" s="25" t="s">
        <v>47</v>
      </c>
      <c r="D373" s="25" t="s">
        <v>315</v>
      </c>
      <c r="E373" s="94">
        <f t="shared" si="24"/>
        <v>2077864.3710000003</v>
      </c>
      <c r="F373" s="94">
        <v>0</v>
      </c>
      <c r="G373" s="94">
        <v>0</v>
      </c>
      <c r="H373" s="94">
        <v>0</v>
      </c>
      <c r="I373" s="94">
        <v>0</v>
      </c>
      <c r="J373" s="94">
        <v>0</v>
      </c>
      <c r="K373" s="94">
        <v>0</v>
      </c>
      <c r="L373" s="94">
        <v>0</v>
      </c>
      <c r="M373" s="94">
        <v>0</v>
      </c>
      <c r="N373" s="94">
        <v>0</v>
      </c>
      <c r="O373" s="94">
        <v>2077864.3710000003</v>
      </c>
      <c r="P373" s="94">
        <v>0</v>
      </c>
      <c r="Q373" s="94">
        <v>0</v>
      </c>
      <c r="R373" s="94">
        <v>0</v>
      </c>
    </row>
    <row r="374" spans="1:18" ht="18.75" customHeight="1">
      <c r="A374" s="24">
        <v>22</v>
      </c>
      <c r="B374" s="24">
        <v>21</v>
      </c>
      <c r="C374" s="25" t="s">
        <v>47</v>
      </c>
      <c r="D374" s="25" t="s">
        <v>316</v>
      </c>
      <c r="E374" s="94">
        <f t="shared" si="24"/>
        <v>1057966.6656</v>
      </c>
      <c r="F374" s="94">
        <v>0</v>
      </c>
      <c r="G374" s="94">
        <v>415670.85919999995</v>
      </c>
      <c r="H374" s="94">
        <v>0</v>
      </c>
      <c r="I374" s="94">
        <v>642295.8064</v>
      </c>
      <c r="J374" s="94">
        <v>0</v>
      </c>
      <c r="K374" s="94">
        <v>0</v>
      </c>
      <c r="L374" s="94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</row>
    <row r="375" spans="1:18" ht="18.75" customHeight="1">
      <c r="A375" s="24">
        <v>23</v>
      </c>
      <c r="B375" s="24">
        <v>22</v>
      </c>
      <c r="C375" s="25" t="s">
        <v>47</v>
      </c>
      <c r="D375" s="25" t="s">
        <v>114</v>
      </c>
      <c r="E375" s="94">
        <f t="shared" si="24"/>
        <v>1831901.6400000001</v>
      </c>
      <c r="F375" s="94">
        <v>1170631.7130000002</v>
      </c>
      <c r="G375" s="94">
        <v>0</v>
      </c>
      <c r="H375" s="94">
        <v>0</v>
      </c>
      <c r="I375" s="94">
        <v>661269.927</v>
      </c>
      <c r="J375" s="94">
        <v>0</v>
      </c>
      <c r="K375" s="94">
        <v>0</v>
      </c>
      <c r="L375" s="94">
        <v>0</v>
      </c>
      <c r="M375" s="94">
        <v>0</v>
      </c>
      <c r="N375" s="94">
        <v>0</v>
      </c>
      <c r="O375" s="94">
        <v>0</v>
      </c>
      <c r="P375" s="94">
        <v>0</v>
      </c>
      <c r="Q375" s="94">
        <v>0</v>
      </c>
      <c r="R375" s="94">
        <v>0</v>
      </c>
    </row>
    <row r="376" spans="1:18" ht="18.75" customHeight="1">
      <c r="A376" s="24">
        <v>24</v>
      </c>
      <c r="B376" s="24">
        <v>23</v>
      </c>
      <c r="C376" s="25" t="s">
        <v>47</v>
      </c>
      <c r="D376" s="25" t="s">
        <v>317</v>
      </c>
      <c r="E376" s="94">
        <f t="shared" si="24"/>
        <v>164306.248</v>
      </c>
      <c r="F376" s="94">
        <v>0</v>
      </c>
      <c r="G376" s="94">
        <v>0</v>
      </c>
      <c r="H376" s="94">
        <v>164306.248</v>
      </c>
      <c r="I376" s="94">
        <v>0</v>
      </c>
      <c r="J376" s="94">
        <v>0</v>
      </c>
      <c r="K376" s="94">
        <v>0</v>
      </c>
      <c r="L376" s="94">
        <v>0</v>
      </c>
      <c r="M376" s="94">
        <v>0</v>
      </c>
      <c r="N376" s="94">
        <v>0</v>
      </c>
      <c r="O376" s="94">
        <v>0</v>
      </c>
      <c r="P376" s="94">
        <v>0</v>
      </c>
      <c r="Q376" s="94">
        <v>0</v>
      </c>
      <c r="R376" s="94">
        <v>0</v>
      </c>
    </row>
    <row r="377" spans="1:18" ht="18.75" customHeight="1">
      <c r="A377" s="24">
        <v>25</v>
      </c>
      <c r="B377" s="24">
        <v>24</v>
      </c>
      <c r="C377" s="25" t="s">
        <v>47</v>
      </c>
      <c r="D377" s="25" t="s">
        <v>115</v>
      </c>
      <c r="E377" s="94">
        <f t="shared" si="24"/>
        <v>2193605</v>
      </c>
      <c r="F377" s="94">
        <v>1136315</v>
      </c>
      <c r="G377" s="94">
        <v>415405</v>
      </c>
      <c r="H377" s="94">
        <v>0</v>
      </c>
      <c r="I377" s="94">
        <v>641885</v>
      </c>
      <c r="J377" s="94">
        <v>0</v>
      </c>
      <c r="K377" s="94">
        <v>0</v>
      </c>
      <c r="L377" s="94">
        <v>0</v>
      </c>
      <c r="M377" s="94">
        <v>0</v>
      </c>
      <c r="N377" s="94">
        <v>0</v>
      </c>
      <c r="O377" s="94">
        <v>0</v>
      </c>
      <c r="P377" s="94">
        <v>0</v>
      </c>
      <c r="Q377" s="94">
        <v>0</v>
      </c>
      <c r="R377" s="94">
        <v>0</v>
      </c>
    </row>
    <row r="378" spans="1:18" ht="18.75" customHeight="1">
      <c r="A378" s="24">
        <v>26</v>
      </c>
      <c r="B378" s="24">
        <v>25</v>
      </c>
      <c r="C378" s="25" t="s">
        <v>47</v>
      </c>
      <c r="D378" s="25" t="s">
        <v>318</v>
      </c>
      <c r="E378" s="94">
        <f t="shared" si="24"/>
        <v>142877.22720000002</v>
      </c>
      <c r="F378" s="94">
        <v>0</v>
      </c>
      <c r="G378" s="94">
        <v>0</v>
      </c>
      <c r="H378" s="94">
        <v>142877.22720000002</v>
      </c>
      <c r="I378" s="94">
        <v>0</v>
      </c>
      <c r="J378" s="94">
        <v>0</v>
      </c>
      <c r="K378" s="94">
        <v>0</v>
      </c>
      <c r="L378" s="94">
        <v>0</v>
      </c>
      <c r="M378" s="94">
        <v>0</v>
      </c>
      <c r="N378" s="94">
        <v>0</v>
      </c>
      <c r="O378" s="94">
        <v>0</v>
      </c>
      <c r="P378" s="94">
        <v>0</v>
      </c>
      <c r="Q378" s="94">
        <v>0</v>
      </c>
      <c r="R378" s="94">
        <v>0</v>
      </c>
    </row>
    <row r="379" spans="1:18" ht="18.75" customHeight="1">
      <c r="A379" s="24">
        <v>27</v>
      </c>
      <c r="B379" s="24">
        <v>26</v>
      </c>
      <c r="C379" s="25" t="s">
        <v>47</v>
      </c>
      <c r="D379" s="25" t="s">
        <v>319</v>
      </c>
      <c r="E379" s="94">
        <f t="shared" si="24"/>
        <v>2490649.4584</v>
      </c>
      <c r="F379" s="94">
        <v>890325.5288</v>
      </c>
      <c r="G379" s="94">
        <v>0</v>
      </c>
      <c r="H379" s="94">
        <v>0</v>
      </c>
      <c r="I379" s="94">
        <v>502929.7352</v>
      </c>
      <c r="J379" s="94">
        <v>0</v>
      </c>
      <c r="K379" s="94">
        <v>0</v>
      </c>
      <c r="L379" s="94">
        <v>1097394.1944</v>
      </c>
      <c r="M379" s="94">
        <v>0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</row>
    <row r="380" spans="1:18" ht="18.75" customHeight="1">
      <c r="A380" s="24">
        <v>28</v>
      </c>
      <c r="B380" s="24">
        <v>27</v>
      </c>
      <c r="C380" s="25" t="s">
        <v>47</v>
      </c>
      <c r="D380" s="25" t="s">
        <v>190</v>
      </c>
      <c r="E380" s="94">
        <f t="shared" si="24"/>
        <v>1595333.9864</v>
      </c>
      <c r="F380" s="94">
        <v>875019.5344</v>
      </c>
      <c r="G380" s="94">
        <v>444409.8406</v>
      </c>
      <c r="H380" s="94">
        <v>0</v>
      </c>
      <c r="I380" s="94">
        <v>275904.6114</v>
      </c>
      <c r="J380" s="94">
        <v>0</v>
      </c>
      <c r="K380" s="94">
        <v>0</v>
      </c>
      <c r="L380" s="94">
        <v>0</v>
      </c>
      <c r="M380" s="94">
        <v>0</v>
      </c>
      <c r="N380" s="94">
        <v>0</v>
      </c>
      <c r="O380" s="94">
        <v>0</v>
      </c>
      <c r="P380" s="94">
        <v>0</v>
      </c>
      <c r="Q380" s="94">
        <v>0</v>
      </c>
      <c r="R380" s="94">
        <v>0</v>
      </c>
    </row>
    <row r="381" spans="1:18" ht="18.75" customHeight="1">
      <c r="A381" s="24">
        <v>29</v>
      </c>
      <c r="B381" s="24">
        <v>28</v>
      </c>
      <c r="C381" s="25" t="s">
        <v>47</v>
      </c>
      <c r="D381" s="25" t="s">
        <v>116</v>
      </c>
      <c r="E381" s="94">
        <f t="shared" si="24"/>
        <v>1055460.3801000002</v>
      </c>
      <c r="F381" s="94">
        <v>0</v>
      </c>
      <c r="G381" s="94">
        <v>0</v>
      </c>
      <c r="H381" s="94">
        <v>0</v>
      </c>
      <c r="I381" s="94">
        <v>0</v>
      </c>
      <c r="J381" s="94">
        <v>0</v>
      </c>
      <c r="K381" s="94">
        <v>0</v>
      </c>
      <c r="L381" s="94">
        <v>1055460.3801000002</v>
      </c>
      <c r="M381" s="94">
        <v>0</v>
      </c>
      <c r="N381" s="94">
        <v>0</v>
      </c>
      <c r="O381" s="94">
        <v>0</v>
      </c>
      <c r="P381" s="94">
        <v>0</v>
      </c>
      <c r="Q381" s="94">
        <v>0</v>
      </c>
      <c r="R381" s="94">
        <v>0</v>
      </c>
    </row>
    <row r="382" spans="1:18" ht="18.75" customHeight="1">
      <c r="A382" s="24">
        <v>30</v>
      </c>
      <c r="B382" s="24">
        <v>29</v>
      </c>
      <c r="C382" s="25" t="s">
        <v>47</v>
      </c>
      <c r="D382" s="25" t="s">
        <v>320</v>
      </c>
      <c r="E382" s="94">
        <f t="shared" si="24"/>
        <v>1742927.544</v>
      </c>
      <c r="F382" s="94">
        <v>0</v>
      </c>
      <c r="G382" s="94">
        <v>0</v>
      </c>
      <c r="H382" s="94">
        <v>0</v>
      </c>
      <c r="I382" s="94">
        <v>0</v>
      </c>
      <c r="J382" s="94">
        <v>0</v>
      </c>
      <c r="K382" s="94">
        <v>0</v>
      </c>
      <c r="L382" s="94">
        <v>0</v>
      </c>
      <c r="M382" s="94">
        <v>0</v>
      </c>
      <c r="N382" s="94">
        <v>1742927.544</v>
      </c>
      <c r="O382" s="94">
        <v>0</v>
      </c>
      <c r="P382" s="94">
        <v>0</v>
      </c>
      <c r="Q382" s="94">
        <v>0</v>
      </c>
      <c r="R382" s="94">
        <v>0</v>
      </c>
    </row>
    <row r="383" spans="1:18" ht="18.75" customHeight="1">
      <c r="A383" s="24">
        <v>31</v>
      </c>
      <c r="B383" s="24">
        <v>30</v>
      </c>
      <c r="C383" s="25" t="s">
        <v>47</v>
      </c>
      <c r="D383" s="25" t="s">
        <v>321</v>
      </c>
      <c r="E383" s="94">
        <f t="shared" si="24"/>
        <v>1406197.3800000001</v>
      </c>
      <c r="F383" s="94">
        <v>0</v>
      </c>
      <c r="G383" s="94">
        <v>0</v>
      </c>
      <c r="H383" s="94">
        <v>0</v>
      </c>
      <c r="I383" s="94">
        <v>0</v>
      </c>
      <c r="J383" s="94">
        <v>0</v>
      </c>
      <c r="K383" s="94">
        <v>0</v>
      </c>
      <c r="L383" s="94">
        <v>1406197.3800000001</v>
      </c>
      <c r="M383" s="94">
        <v>0</v>
      </c>
      <c r="N383" s="94">
        <v>0</v>
      </c>
      <c r="O383" s="94">
        <v>0</v>
      </c>
      <c r="P383" s="94">
        <v>0</v>
      </c>
      <c r="Q383" s="94">
        <v>0</v>
      </c>
      <c r="R383" s="94">
        <v>0</v>
      </c>
    </row>
    <row r="384" spans="1:18" ht="18.75" customHeight="1">
      <c r="A384" s="24">
        <v>32</v>
      </c>
      <c r="B384" s="24">
        <v>31</v>
      </c>
      <c r="C384" s="25" t="s">
        <v>117</v>
      </c>
      <c r="D384" s="25" t="s">
        <v>322</v>
      </c>
      <c r="E384" s="94">
        <f t="shared" si="24"/>
        <v>2053438.4232000003</v>
      </c>
      <c r="F384" s="94">
        <v>0</v>
      </c>
      <c r="G384" s="94">
        <v>0</v>
      </c>
      <c r="H384" s="94">
        <v>0</v>
      </c>
      <c r="I384" s="94">
        <v>0</v>
      </c>
      <c r="J384" s="94">
        <v>0</v>
      </c>
      <c r="K384" s="94">
        <v>0</v>
      </c>
      <c r="L384" s="94">
        <v>0</v>
      </c>
      <c r="M384" s="94">
        <v>0</v>
      </c>
      <c r="N384" s="94">
        <v>0</v>
      </c>
      <c r="O384" s="94">
        <v>2053438.4232000003</v>
      </c>
      <c r="P384" s="94">
        <v>0</v>
      </c>
      <c r="Q384" s="94">
        <v>0</v>
      </c>
      <c r="R384" s="94">
        <v>0</v>
      </c>
    </row>
    <row r="385" spans="1:18" ht="18.75" customHeight="1">
      <c r="A385" s="24">
        <v>33</v>
      </c>
      <c r="B385" s="24">
        <v>32</v>
      </c>
      <c r="C385" s="25" t="s">
        <v>49</v>
      </c>
      <c r="D385" s="25" t="s">
        <v>191</v>
      </c>
      <c r="E385" s="94">
        <f t="shared" si="24"/>
        <v>1479552.8874</v>
      </c>
      <c r="F385" s="94">
        <v>766952.064</v>
      </c>
      <c r="G385" s="94">
        <v>475058.9034</v>
      </c>
      <c r="H385" s="94"/>
      <c r="I385" s="94">
        <v>237541.92</v>
      </c>
      <c r="J385" s="94">
        <v>0</v>
      </c>
      <c r="K385" s="94">
        <v>0</v>
      </c>
      <c r="L385" s="94">
        <v>0</v>
      </c>
      <c r="M385" s="94">
        <v>0</v>
      </c>
      <c r="N385" s="94">
        <v>0</v>
      </c>
      <c r="O385" s="94">
        <v>0</v>
      </c>
      <c r="P385" s="94">
        <v>0</v>
      </c>
      <c r="Q385" s="94">
        <v>0</v>
      </c>
      <c r="R385" s="94">
        <v>0</v>
      </c>
    </row>
    <row r="386" spans="1:18" ht="18.75" customHeight="1">
      <c r="A386" s="24">
        <v>34</v>
      </c>
      <c r="B386" s="24">
        <v>33</v>
      </c>
      <c r="C386" s="25" t="s">
        <v>49</v>
      </c>
      <c r="D386" s="25" t="s">
        <v>192</v>
      </c>
      <c r="E386" s="94">
        <f t="shared" si="24"/>
        <v>1311523.08</v>
      </c>
      <c r="F386" s="94">
        <v>726879.636</v>
      </c>
      <c r="G386" s="94">
        <v>366080.604</v>
      </c>
      <c r="H386" s="94"/>
      <c r="I386" s="94">
        <v>218562.84000000003</v>
      </c>
      <c r="J386" s="94">
        <v>0</v>
      </c>
      <c r="K386" s="94">
        <v>0</v>
      </c>
      <c r="L386" s="94">
        <v>0</v>
      </c>
      <c r="M386" s="94">
        <v>0</v>
      </c>
      <c r="N386" s="94">
        <v>0</v>
      </c>
      <c r="O386" s="94">
        <v>0</v>
      </c>
      <c r="P386" s="94">
        <v>0</v>
      </c>
      <c r="Q386" s="94">
        <v>0</v>
      </c>
      <c r="R386" s="94">
        <v>0</v>
      </c>
    </row>
    <row r="387" spans="1:18" ht="18.75" customHeight="1">
      <c r="A387" s="24">
        <v>35</v>
      </c>
      <c r="B387" s="24">
        <v>34</v>
      </c>
      <c r="C387" s="25" t="s">
        <v>49</v>
      </c>
      <c r="D387" s="25" t="s">
        <v>323</v>
      </c>
      <c r="E387" s="94">
        <f t="shared" si="24"/>
        <v>3713125.524599999</v>
      </c>
      <c r="F387" s="94">
        <v>0</v>
      </c>
      <c r="G387" s="94">
        <v>490581.42559999996</v>
      </c>
      <c r="H387" s="94">
        <v>0</v>
      </c>
      <c r="I387" s="94">
        <v>761082.5073999999</v>
      </c>
      <c r="J387" s="94">
        <v>0</v>
      </c>
      <c r="K387" s="94">
        <v>0</v>
      </c>
      <c r="L387" s="94">
        <v>0</v>
      </c>
      <c r="M387" s="94">
        <v>0</v>
      </c>
      <c r="N387" s="94">
        <v>0</v>
      </c>
      <c r="O387" s="94">
        <v>2461461.5915999995</v>
      </c>
      <c r="P387" s="94">
        <v>0</v>
      </c>
      <c r="Q387" s="94">
        <v>0</v>
      </c>
      <c r="R387" s="94">
        <v>0</v>
      </c>
    </row>
    <row r="388" spans="1:18" ht="18.75" customHeight="1">
      <c r="A388" s="24">
        <v>36</v>
      </c>
      <c r="B388" s="24">
        <v>35</v>
      </c>
      <c r="C388" s="25" t="s">
        <v>49</v>
      </c>
      <c r="D388" s="25" t="s">
        <v>324</v>
      </c>
      <c r="E388" s="94">
        <f t="shared" si="24"/>
        <v>5847023.839199999</v>
      </c>
      <c r="F388" s="94">
        <v>0</v>
      </c>
      <c r="G388" s="94">
        <v>436565.2704</v>
      </c>
      <c r="H388" s="94">
        <v>0</v>
      </c>
      <c r="I388" s="94">
        <v>677282.4515999999</v>
      </c>
      <c r="J388" s="94">
        <v>0</v>
      </c>
      <c r="K388" s="94">
        <v>0</v>
      </c>
      <c r="L388" s="94">
        <v>0</v>
      </c>
      <c r="M388" s="94">
        <v>0</v>
      </c>
      <c r="N388" s="94">
        <v>2542737.2027999996</v>
      </c>
      <c r="O388" s="94">
        <v>2190438.9143999997</v>
      </c>
      <c r="P388" s="94">
        <v>0</v>
      </c>
      <c r="Q388" s="94">
        <v>0</v>
      </c>
      <c r="R388" s="94">
        <v>0</v>
      </c>
    </row>
    <row r="389" spans="1:18" ht="18.75" customHeight="1">
      <c r="A389" s="24">
        <v>37</v>
      </c>
      <c r="B389" s="24">
        <v>36</v>
      </c>
      <c r="C389" s="25" t="s">
        <v>49</v>
      </c>
      <c r="D389" s="25" t="s">
        <v>325</v>
      </c>
      <c r="E389" s="94">
        <f t="shared" si="24"/>
        <v>6920002.8575</v>
      </c>
      <c r="F389" s="94">
        <v>1173601.0765</v>
      </c>
      <c r="G389" s="94">
        <v>429052.372</v>
      </c>
      <c r="H389" s="94">
        <v>0</v>
      </c>
      <c r="I389" s="94">
        <v>665627.0254999999</v>
      </c>
      <c r="J389" s="94">
        <v>0</v>
      </c>
      <c r="K389" s="94">
        <v>0</v>
      </c>
      <c r="L389" s="94">
        <v>0</v>
      </c>
      <c r="M389" s="94">
        <v>0</v>
      </c>
      <c r="N389" s="94">
        <v>2498978.9664999996</v>
      </c>
      <c r="O389" s="94">
        <v>2152743.417</v>
      </c>
      <c r="P389" s="94">
        <v>0</v>
      </c>
      <c r="Q389" s="94">
        <v>0</v>
      </c>
      <c r="R389" s="94">
        <v>0</v>
      </c>
    </row>
    <row r="390" spans="1:18" ht="18.75" customHeight="1">
      <c r="A390" s="24">
        <v>38</v>
      </c>
      <c r="B390" s="24">
        <v>37</v>
      </c>
      <c r="C390" s="25" t="s">
        <v>49</v>
      </c>
      <c r="D390" s="25" t="s">
        <v>326</v>
      </c>
      <c r="E390" s="94">
        <f t="shared" si="24"/>
        <v>7232818.456499999</v>
      </c>
      <c r="F390" s="94">
        <v>1226653.1822999998</v>
      </c>
      <c r="G390" s="94">
        <v>448447.49039999995</v>
      </c>
      <c r="H390" s="94">
        <v>0</v>
      </c>
      <c r="I390" s="94">
        <v>695716.3940999999</v>
      </c>
      <c r="J390" s="94">
        <v>0</v>
      </c>
      <c r="K390" s="94">
        <v>0</v>
      </c>
      <c r="L390" s="94">
        <v>0</v>
      </c>
      <c r="M390" s="94">
        <v>0</v>
      </c>
      <c r="N390" s="94">
        <v>2611944.1802999997</v>
      </c>
      <c r="O390" s="94">
        <v>2250057.2093999996</v>
      </c>
      <c r="P390" s="94">
        <v>0</v>
      </c>
      <c r="Q390" s="94">
        <v>0</v>
      </c>
      <c r="R390" s="94">
        <v>0</v>
      </c>
    </row>
    <row r="391" spans="1:18" ht="18.75" customHeight="1">
      <c r="A391" s="24">
        <v>39</v>
      </c>
      <c r="B391" s="24">
        <v>38</v>
      </c>
      <c r="C391" s="25" t="s">
        <v>49</v>
      </c>
      <c r="D391" s="25" t="s">
        <v>327</v>
      </c>
      <c r="E391" s="94">
        <f t="shared" si="24"/>
        <v>7138812.393</v>
      </c>
      <c r="F391" s="94">
        <v>1210710.1806</v>
      </c>
      <c r="G391" s="94">
        <v>442618.9488000001</v>
      </c>
      <c r="H391" s="94">
        <v>0</v>
      </c>
      <c r="I391" s="94">
        <v>686674.0602000001</v>
      </c>
      <c r="J391" s="94">
        <v>0</v>
      </c>
      <c r="K391" s="94">
        <v>0</v>
      </c>
      <c r="L391" s="94">
        <v>0</v>
      </c>
      <c r="M391" s="94">
        <v>0</v>
      </c>
      <c r="N391" s="94">
        <v>2577996.3366000005</v>
      </c>
      <c r="O391" s="94">
        <v>2220812.8668</v>
      </c>
      <c r="P391" s="94">
        <v>0</v>
      </c>
      <c r="Q391" s="94">
        <v>0</v>
      </c>
      <c r="R391" s="94">
        <v>0</v>
      </c>
    </row>
    <row r="392" spans="1:18" ht="18.75" customHeight="1">
      <c r="A392" s="24">
        <v>40</v>
      </c>
      <c r="B392" s="24">
        <v>39</v>
      </c>
      <c r="C392" s="25" t="s">
        <v>49</v>
      </c>
      <c r="D392" s="25" t="s">
        <v>118</v>
      </c>
      <c r="E392" s="94">
        <f t="shared" si="24"/>
        <v>4429937.110099999</v>
      </c>
      <c r="F392" s="94">
        <v>1198416.5069</v>
      </c>
      <c r="G392" s="94">
        <v>0</v>
      </c>
      <c r="H392" s="94">
        <v>0</v>
      </c>
      <c r="I392" s="94">
        <v>679701.5022999999</v>
      </c>
      <c r="J392" s="94">
        <v>0</v>
      </c>
      <c r="K392" s="94">
        <v>0</v>
      </c>
      <c r="L392" s="94">
        <v>0</v>
      </c>
      <c r="M392" s="94">
        <v>0</v>
      </c>
      <c r="N392" s="94">
        <v>2551819.1009</v>
      </c>
      <c r="O392" s="94">
        <v>0</v>
      </c>
      <c r="P392" s="94">
        <v>0</v>
      </c>
      <c r="Q392" s="94">
        <v>0</v>
      </c>
      <c r="R392" s="94">
        <v>0</v>
      </c>
    </row>
    <row r="393" spans="1:18" ht="18.75" customHeight="1">
      <c r="A393" s="24">
        <v>41</v>
      </c>
      <c r="B393" s="24">
        <v>40</v>
      </c>
      <c r="C393" s="25" t="s">
        <v>49</v>
      </c>
      <c r="D393" s="25" t="s">
        <v>328</v>
      </c>
      <c r="E393" s="94">
        <f t="shared" si="24"/>
        <v>7401330.041</v>
      </c>
      <c r="F393" s="94">
        <v>1255231.9822</v>
      </c>
      <c r="G393" s="94">
        <v>458895.50560000003</v>
      </c>
      <c r="H393" s="94">
        <v>0</v>
      </c>
      <c r="I393" s="94">
        <v>711925.3274</v>
      </c>
      <c r="J393" s="94">
        <v>0</v>
      </c>
      <c r="K393" s="94">
        <v>0</v>
      </c>
      <c r="L393" s="94">
        <v>0</v>
      </c>
      <c r="M393" s="94">
        <v>0</v>
      </c>
      <c r="N393" s="94">
        <v>2672797.7542000003</v>
      </c>
      <c r="O393" s="94">
        <v>2302479.4716</v>
      </c>
      <c r="P393" s="94">
        <v>0</v>
      </c>
      <c r="Q393" s="94">
        <v>0</v>
      </c>
      <c r="R393" s="94">
        <v>0</v>
      </c>
    </row>
    <row r="394" spans="1:18" ht="18.75" customHeight="1">
      <c r="A394" s="24">
        <v>42</v>
      </c>
      <c r="B394" s="24">
        <v>41</v>
      </c>
      <c r="C394" s="25" t="s">
        <v>49</v>
      </c>
      <c r="D394" s="25" t="s">
        <v>329</v>
      </c>
      <c r="E394" s="94">
        <f t="shared" si="24"/>
        <v>7187496.506000001</v>
      </c>
      <c r="F394" s="94">
        <v>1218966.7852</v>
      </c>
      <c r="G394" s="94">
        <v>445637.44960000005</v>
      </c>
      <c r="H394" s="94">
        <v>0</v>
      </c>
      <c r="I394" s="94">
        <v>691356.9284</v>
      </c>
      <c r="J394" s="94">
        <v>0</v>
      </c>
      <c r="K394" s="94">
        <v>0</v>
      </c>
      <c r="L394" s="94">
        <v>0</v>
      </c>
      <c r="M394" s="94">
        <v>0</v>
      </c>
      <c r="N394" s="94">
        <v>2595577.3372000004</v>
      </c>
      <c r="O394" s="94">
        <v>2235958.0056000003</v>
      </c>
      <c r="P394" s="94">
        <v>0</v>
      </c>
      <c r="Q394" s="94">
        <v>0</v>
      </c>
      <c r="R394" s="94">
        <v>0</v>
      </c>
    </row>
    <row r="395" spans="1:18" ht="18.75" customHeight="1">
      <c r="A395" s="24">
        <v>43</v>
      </c>
      <c r="B395" s="24">
        <v>42</v>
      </c>
      <c r="C395" s="25" t="s">
        <v>49</v>
      </c>
      <c r="D395" s="25" t="s">
        <v>193</v>
      </c>
      <c r="E395" s="94">
        <f t="shared" si="24"/>
        <v>1444492.776</v>
      </c>
      <c r="F395" s="94">
        <v>857436.348</v>
      </c>
      <c r="G395" s="94">
        <v>373940.712</v>
      </c>
      <c r="H395" s="94"/>
      <c r="I395" s="94">
        <v>213115.716</v>
      </c>
      <c r="J395" s="94">
        <v>0</v>
      </c>
      <c r="K395" s="94">
        <v>0</v>
      </c>
      <c r="L395" s="94">
        <v>0</v>
      </c>
      <c r="M395" s="94">
        <v>0</v>
      </c>
      <c r="N395" s="94">
        <v>0</v>
      </c>
      <c r="O395" s="94">
        <v>0</v>
      </c>
      <c r="P395" s="94">
        <v>0</v>
      </c>
      <c r="Q395" s="94">
        <v>0</v>
      </c>
      <c r="R395" s="94">
        <v>0</v>
      </c>
    </row>
    <row r="396" spans="1:18" ht="20.25" customHeight="1">
      <c r="A396" s="24">
        <v>44</v>
      </c>
      <c r="B396" s="24">
        <v>43</v>
      </c>
      <c r="C396" s="25" t="s">
        <v>49</v>
      </c>
      <c r="D396" s="25" t="s">
        <v>194</v>
      </c>
      <c r="E396" s="94">
        <f t="shared" si="24"/>
        <v>1467461.1260999998</v>
      </c>
      <c r="F396" s="94">
        <v>823244.9180999999</v>
      </c>
      <c r="G396" s="94">
        <v>396621.04799999995</v>
      </c>
      <c r="H396" s="94"/>
      <c r="I396" s="94">
        <v>247595.15999999997</v>
      </c>
      <c r="J396" s="94">
        <v>0</v>
      </c>
      <c r="K396" s="94">
        <v>0</v>
      </c>
      <c r="L396" s="94">
        <v>0</v>
      </c>
      <c r="M396" s="94">
        <v>0</v>
      </c>
      <c r="N396" s="94">
        <v>0</v>
      </c>
      <c r="O396" s="94">
        <v>0</v>
      </c>
      <c r="P396" s="94">
        <v>0</v>
      </c>
      <c r="Q396" s="94">
        <v>0</v>
      </c>
      <c r="R396" s="94">
        <v>0</v>
      </c>
    </row>
    <row r="397" spans="1:18" ht="18.75" customHeight="1">
      <c r="A397" s="24">
        <v>45</v>
      </c>
      <c r="B397" s="24">
        <v>44</v>
      </c>
      <c r="C397" s="25" t="s">
        <v>49</v>
      </c>
      <c r="D397" s="25" t="s">
        <v>195</v>
      </c>
      <c r="E397" s="94">
        <f t="shared" si="24"/>
        <v>4488171.7852</v>
      </c>
      <c r="F397" s="94">
        <v>1996330.8</v>
      </c>
      <c r="G397" s="94">
        <v>1732093.2892</v>
      </c>
      <c r="H397" s="94"/>
      <c r="I397" s="94">
        <v>759747.696</v>
      </c>
      <c r="J397" s="94">
        <v>0</v>
      </c>
      <c r="K397" s="94">
        <v>0</v>
      </c>
      <c r="L397" s="94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</row>
    <row r="398" spans="1:18" ht="18.75" customHeight="1">
      <c r="A398" s="24">
        <v>46</v>
      </c>
      <c r="B398" s="24">
        <v>45</v>
      </c>
      <c r="C398" s="25" t="s">
        <v>49</v>
      </c>
      <c r="D398" s="25" t="s">
        <v>196</v>
      </c>
      <c r="E398" s="94">
        <f t="shared" si="24"/>
        <v>1395619.3643999998</v>
      </c>
      <c r="F398" s="94">
        <v>719528.412</v>
      </c>
      <c r="G398" s="94">
        <v>443996.1564</v>
      </c>
      <c r="H398" s="94"/>
      <c r="I398" s="94">
        <v>232094.79599999997</v>
      </c>
      <c r="J398" s="94">
        <v>0</v>
      </c>
      <c r="K398" s="94">
        <v>0</v>
      </c>
      <c r="L398" s="94">
        <v>0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  <c r="R398" s="94">
        <v>0</v>
      </c>
    </row>
    <row r="399" spans="1:18" ht="18.75" customHeight="1">
      <c r="A399" s="24">
        <v>47</v>
      </c>
      <c r="B399" s="24">
        <v>46</v>
      </c>
      <c r="C399" s="25" t="s">
        <v>49</v>
      </c>
      <c r="D399" s="25" t="s">
        <v>197</v>
      </c>
      <c r="E399" s="94">
        <f t="shared" si="24"/>
        <v>1288782.42</v>
      </c>
      <c r="F399" s="94">
        <v>703652.808</v>
      </c>
      <c r="G399" s="94">
        <v>372066.36</v>
      </c>
      <c r="H399" s="94"/>
      <c r="I399" s="94">
        <v>213063.25199999998</v>
      </c>
      <c r="J399" s="94">
        <v>0</v>
      </c>
      <c r="K399" s="94">
        <v>0</v>
      </c>
      <c r="L399" s="94">
        <v>0</v>
      </c>
      <c r="M399" s="94">
        <v>0</v>
      </c>
      <c r="N399" s="94">
        <v>0</v>
      </c>
      <c r="O399" s="94">
        <v>0</v>
      </c>
      <c r="P399" s="94">
        <v>0</v>
      </c>
      <c r="Q399" s="94">
        <v>0</v>
      </c>
      <c r="R399" s="94">
        <v>0</v>
      </c>
    </row>
    <row r="400" spans="1:18" ht="18.75" customHeight="1">
      <c r="A400" s="24">
        <v>48</v>
      </c>
      <c r="B400" s="24">
        <v>47</v>
      </c>
      <c r="C400" s="25" t="s">
        <v>49</v>
      </c>
      <c r="D400" s="25" t="s">
        <v>50</v>
      </c>
      <c r="E400" s="94">
        <f t="shared" si="24"/>
        <v>1551259.8413999998</v>
      </c>
      <c r="F400" s="94">
        <v>809337.396</v>
      </c>
      <c r="G400" s="94">
        <v>436346.568</v>
      </c>
      <c r="H400" s="94"/>
      <c r="I400" s="94">
        <v>305575.8774</v>
      </c>
      <c r="J400" s="94">
        <v>0</v>
      </c>
      <c r="K400" s="94">
        <v>0</v>
      </c>
      <c r="L400" s="94">
        <v>0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4">
        <v>0</v>
      </c>
    </row>
    <row r="401" spans="1:18" ht="18.75" customHeight="1">
      <c r="A401" s="24">
        <v>49</v>
      </c>
      <c r="B401" s="24">
        <v>48</v>
      </c>
      <c r="C401" s="25" t="s">
        <v>49</v>
      </c>
      <c r="D401" s="25" t="s">
        <v>198</v>
      </c>
      <c r="E401" s="94">
        <f t="shared" si="24"/>
        <v>1510338.2177</v>
      </c>
      <c r="F401" s="94">
        <v>958202.6177</v>
      </c>
      <c r="G401" s="94">
        <v>304540.428</v>
      </c>
      <c r="H401" s="94"/>
      <c r="I401" s="94">
        <v>247595.172</v>
      </c>
      <c r="J401" s="94">
        <v>0</v>
      </c>
      <c r="K401" s="94">
        <v>0</v>
      </c>
      <c r="L401" s="94">
        <v>0</v>
      </c>
      <c r="M401" s="94">
        <v>0</v>
      </c>
      <c r="N401" s="94">
        <v>0</v>
      </c>
      <c r="O401" s="94">
        <v>0</v>
      </c>
      <c r="P401" s="94">
        <v>0</v>
      </c>
      <c r="Q401" s="94">
        <v>0</v>
      </c>
      <c r="R401" s="94">
        <v>0</v>
      </c>
    </row>
    <row r="402" spans="1:18" ht="18.75" customHeight="1">
      <c r="A402" s="24">
        <v>50</v>
      </c>
      <c r="B402" s="24">
        <v>49</v>
      </c>
      <c r="C402" s="25" t="s">
        <v>49</v>
      </c>
      <c r="D402" s="25" t="s">
        <v>330</v>
      </c>
      <c r="E402" s="94">
        <f t="shared" si="24"/>
        <v>1372503.348</v>
      </c>
      <c r="F402" s="94">
        <v>0</v>
      </c>
      <c r="G402" s="94">
        <v>0</v>
      </c>
      <c r="H402" s="94">
        <v>0</v>
      </c>
      <c r="I402" s="94">
        <v>0</v>
      </c>
      <c r="J402" s="94">
        <v>0</v>
      </c>
      <c r="K402" s="94">
        <v>0</v>
      </c>
      <c r="L402" s="94">
        <v>1372503.348</v>
      </c>
      <c r="M402" s="94">
        <v>0</v>
      </c>
      <c r="N402" s="94">
        <v>0</v>
      </c>
      <c r="O402" s="94">
        <v>0</v>
      </c>
      <c r="P402" s="94">
        <v>0</v>
      </c>
      <c r="Q402" s="94">
        <v>0</v>
      </c>
      <c r="R402" s="94">
        <v>0</v>
      </c>
    </row>
    <row r="403" spans="1:18" ht="18.75" customHeight="1">
      <c r="A403" s="24">
        <v>51</v>
      </c>
      <c r="B403" s="24">
        <v>50</v>
      </c>
      <c r="C403" s="25" t="s">
        <v>49</v>
      </c>
      <c r="D403" s="25" t="s">
        <v>331</v>
      </c>
      <c r="E403" s="94">
        <f t="shared" si="24"/>
        <v>1451595.3305999998</v>
      </c>
      <c r="F403" s="94">
        <v>0</v>
      </c>
      <c r="G403" s="94">
        <v>0</v>
      </c>
      <c r="H403" s="94">
        <v>0</v>
      </c>
      <c r="I403" s="94">
        <v>0</v>
      </c>
      <c r="J403" s="94">
        <v>0</v>
      </c>
      <c r="K403" s="94">
        <v>0</v>
      </c>
      <c r="L403" s="94">
        <v>1451595.3305999998</v>
      </c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4">
        <v>0</v>
      </c>
    </row>
    <row r="404" spans="1:18" ht="18.75" customHeight="1">
      <c r="A404" s="24">
        <v>52</v>
      </c>
      <c r="B404" s="24">
        <v>51</v>
      </c>
      <c r="C404" s="25" t="s">
        <v>49</v>
      </c>
      <c r="D404" s="25" t="s">
        <v>332</v>
      </c>
      <c r="E404" s="94">
        <f t="shared" si="24"/>
        <v>1407758.5077999998</v>
      </c>
      <c r="F404" s="94">
        <v>0</v>
      </c>
      <c r="G404" s="94">
        <v>0</v>
      </c>
      <c r="H404" s="94">
        <v>0</v>
      </c>
      <c r="I404" s="94">
        <v>0</v>
      </c>
      <c r="J404" s="94">
        <v>0</v>
      </c>
      <c r="K404" s="94">
        <v>0</v>
      </c>
      <c r="L404" s="94">
        <v>1407758.5077999998</v>
      </c>
      <c r="M404" s="94">
        <v>0</v>
      </c>
      <c r="N404" s="94">
        <v>0</v>
      </c>
      <c r="O404" s="94">
        <v>0</v>
      </c>
      <c r="P404" s="94">
        <v>0</v>
      </c>
      <c r="Q404" s="94">
        <v>0</v>
      </c>
      <c r="R404" s="94">
        <v>0</v>
      </c>
    </row>
    <row r="405" spans="1:18" ht="18.75" customHeight="1">
      <c r="A405" s="24">
        <v>53</v>
      </c>
      <c r="B405" s="24">
        <v>52</v>
      </c>
      <c r="C405" s="25" t="s">
        <v>49</v>
      </c>
      <c r="D405" s="25" t="s">
        <v>333</v>
      </c>
      <c r="E405" s="94">
        <f t="shared" si="24"/>
        <v>6761981.220000001</v>
      </c>
      <c r="F405" s="94">
        <v>1146801.324</v>
      </c>
      <c r="G405" s="94">
        <v>419254.75200000004</v>
      </c>
      <c r="H405" s="94">
        <v>0</v>
      </c>
      <c r="I405" s="94">
        <v>650427.108</v>
      </c>
      <c r="J405" s="94">
        <v>0</v>
      </c>
      <c r="K405" s="94">
        <v>0</v>
      </c>
      <c r="L405" s="94">
        <v>0</v>
      </c>
      <c r="M405" s="94">
        <v>0</v>
      </c>
      <c r="N405" s="94">
        <v>2441913.5640000002</v>
      </c>
      <c r="O405" s="94">
        <v>2103584.472</v>
      </c>
      <c r="P405" s="94">
        <v>0</v>
      </c>
      <c r="Q405" s="94">
        <v>0</v>
      </c>
      <c r="R405" s="94">
        <v>0</v>
      </c>
    </row>
    <row r="406" spans="1:18" ht="18.75" customHeight="1">
      <c r="A406" s="24">
        <v>54</v>
      </c>
      <c r="B406" s="24">
        <v>53</v>
      </c>
      <c r="C406" s="25" t="s">
        <v>49</v>
      </c>
      <c r="D406" s="25" t="s">
        <v>334</v>
      </c>
      <c r="E406" s="94">
        <f t="shared" si="24"/>
        <v>4462127.5835</v>
      </c>
      <c r="F406" s="94">
        <v>756756.5857</v>
      </c>
      <c r="G406" s="94">
        <v>276659.7736</v>
      </c>
      <c r="H406" s="94">
        <v>0</v>
      </c>
      <c r="I406" s="94">
        <v>429206.8619</v>
      </c>
      <c r="J406" s="94">
        <v>0</v>
      </c>
      <c r="K406" s="94">
        <v>0</v>
      </c>
      <c r="L406" s="94">
        <v>0</v>
      </c>
      <c r="M406" s="94">
        <v>0</v>
      </c>
      <c r="N406" s="94">
        <v>1611381.2677000002</v>
      </c>
      <c r="O406" s="94">
        <v>1388123.0946</v>
      </c>
      <c r="P406" s="94">
        <v>0</v>
      </c>
      <c r="Q406" s="94">
        <v>0</v>
      </c>
      <c r="R406" s="94">
        <v>0</v>
      </c>
    </row>
    <row r="407" spans="1:18" ht="18.75" customHeight="1">
      <c r="A407" s="24">
        <v>55</v>
      </c>
      <c r="B407" s="24">
        <v>54</v>
      </c>
      <c r="C407" s="25" t="s">
        <v>49</v>
      </c>
      <c r="D407" s="25" t="s">
        <v>119</v>
      </c>
      <c r="E407" s="94">
        <f t="shared" si="24"/>
        <v>2249104.4560000002</v>
      </c>
      <c r="F407" s="94">
        <v>1163679.466</v>
      </c>
      <c r="G407" s="94">
        <v>425425.168</v>
      </c>
      <c r="H407" s="94">
        <v>0</v>
      </c>
      <c r="I407" s="94">
        <v>659999.8219999999</v>
      </c>
      <c r="J407" s="94">
        <v>0</v>
      </c>
      <c r="K407" s="94">
        <v>0</v>
      </c>
      <c r="L407" s="94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</row>
    <row r="408" spans="1:18" ht="18.75" customHeight="1">
      <c r="A408" s="24">
        <v>56</v>
      </c>
      <c r="B408" s="24">
        <v>55</v>
      </c>
      <c r="C408" s="25" t="s">
        <v>49</v>
      </c>
      <c r="D408" s="25" t="s">
        <v>120</v>
      </c>
      <c r="E408" s="94">
        <f t="shared" si="24"/>
        <v>2219128.152</v>
      </c>
      <c r="F408" s="94">
        <v>1148169.822</v>
      </c>
      <c r="G408" s="94">
        <v>419755.056</v>
      </c>
      <c r="H408" s="94">
        <v>0</v>
      </c>
      <c r="I408" s="94">
        <v>651203.274</v>
      </c>
      <c r="J408" s="94">
        <v>0</v>
      </c>
      <c r="K408" s="94">
        <v>0</v>
      </c>
      <c r="L408" s="94">
        <v>0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4">
        <v>0</v>
      </c>
    </row>
    <row r="409" spans="1:18" ht="18.75" customHeight="1">
      <c r="A409" s="24">
        <v>57</v>
      </c>
      <c r="B409" s="24">
        <v>56</v>
      </c>
      <c r="C409" s="25" t="s">
        <v>49</v>
      </c>
      <c r="D409" s="25" t="s">
        <v>121</v>
      </c>
      <c r="E409" s="94">
        <f t="shared" si="24"/>
        <v>2216924.0119999996</v>
      </c>
      <c r="F409" s="94">
        <v>1147029.407</v>
      </c>
      <c r="G409" s="94">
        <v>419338.136</v>
      </c>
      <c r="H409" s="94">
        <v>0</v>
      </c>
      <c r="I409" s="94">
        <v>650556.4689999999</v>
      </c>
      <c r="J409" s="94">
        <v>0</v>
      </c>
      <c r="K409" s="94">
        <v>0</v>
      </c>
      <c r="L409" s="94">
        <v>0</v>
      </c>
      <c r="M409" s="94">
        <v>0</v>
      </c>
      <c r="N409" s="94">
        <v>0</v>
      </c>
      <c r="O409" s="94">
        <v>0</v>
      </c>
      <c r="P409" s="94">
        <v>0</v>
      </c>
      <c r="Q409" s="94">
        <v>0</v>
      </c>
      <c r="R409" s="94">
        <v>0</v>
      </c>
    </row>
    <row r="410" spans="1:18" ht="18.75" customHeight="1">
      <c r="A410" s="24">
        <v>58</v>
      </c>
      <c r="B410" s="24">
        <v>57</v>
      </c>
      <c r="C410" s="25" t="s">
        <v>49</v>
      </c>
      <c r="D410" s="25" t="s">
        <v>199</v>
      </c>
      <c r="E410" s="94">
        <f t="shared" si="24"/>
        <v>1438921.7889</v>
      </c>
      <c r="F410" s="94">
        <v>726879.636</v>
      </c>
      <c r="G410" s="94">
        <v>474500.2209</v>
      </c>
      <c r="H410" s="94"/>
      <c r="I410" s="94">
        <v>237541.93199999997</v>
      </c>
      <c r="J410" s="94">
        <v>0</v>
      </c>
      <c r="K410" s="94">
        <v>0</v>
      </c>
      <c r="L410" s="94">
        <v>0</v>
      </c>
      <c r="M410" s="94">
        <v>0</v>
      </c>
      <c r="N410" s="94">
        <v>0</v>
      </c>
      <c r="O410" s="94">
        <v>0</v>
      </c>
      <c r="P410" s="94">
        <v>0</v>
      </c>
      <c r="Q410" s="94">
        <v>0</v>
      </c>
      <c r="R410" s="94">
        <v>0</v>
      </c>
    </row>
    <row r="411" spans="1:18" ht="18.75" customHeight="1">
      <c r="A411" s="24">
        <v>59</v>
      </c>
      <c r="B411" s="24">
        <v>58</v>
      </c>
      <c r="C411" s="25" t="s">
        <v>49</v>
      </c>
      <c r="D411" s="25" t="s">
        <v>200</v>
      </c>
      <c r="E411" s="94">
        <f t="shared" si="24"/>
        <v>1566804.2484</v>
      </c>
      <c r="F411" s="94">
        <v>872835.456</v>
      </c>
      <c r="G411" s="94">
        <v>461873.99639999995</v>
      </c>
      <c r="H411" s="94"/>
      <c r="I411" s="94">
        <v>232094.79599999997</v>
      </c>
      <c r="J411" s="94">
        <v>0</v>
      </c>
      <c r="K411" s="94">
        <v>0</v>
      </c>
      <c r="L411" s="94">
        <v>0</v>
      </c>
      <c r="M411" s="94">
        <v>0</v>
      </c>
      <c r="N411" s="94">
        <v>0</v>
      </c>
      <c r="O411" s="94">
        <v>0</v>
      </c>
      <c r="P411" s="94">
        <v>0</v>
      </c>
      <c r="Q411" s="94">
        <v>0</v>
      </c>
      <c r="R411" s="94">
        <v>0</v>
      </c>
    </row>
    <row r="412" spans="1:18" ht="18.75" customHeight="1">
      <c r="A412" s="24">
        <v>60</v>
      </c>
      <c r="B412" s="24">
        <v>59</v>
      </c>
      <c r="C412" s="25" t="s">
        <v>49</v>
      </c>
      <c r="D412" s="25" t="s">
        <v>201</v>
      </c>
      <c r="E412" s="94">
        <f t="shared" si="24"/>
        <v>1562707.2434</v>
      </c>
      <c r="F412" s="94">
        <v>872835.456</v>
      </c>
      <c r="G412" s="94">
        <v>457776.99139999994</v>
      </c>
      <c r="H412" s="94"/>
      <c r="I412" s="94">
        <v>232094.79599999997</v>
      </c>
      <c r="J412" s="94">
        <v>0</v>
      </c>
      <c r="K412" s="94">
        <v>0</v>
      </c>
      <c r="L412" s="94">
        <v>0</v>
      </c>
      <c r="M412" s="94">
        <v>0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</row>
    <row r="413" spans="1:18" ht="18.75" customHeight="1">
      <c r="A413" s="24">
        <v>61</v>
      </c>
      <c r="B413" s="24">
        <v>60</v>
      </c>
      <c r="C413" s="25" t="s">
        <v>49</v>
      </c>
      <c r="D413" s="25" t="s">
        <v>122</v>
      </c>
      <c r="E413" s="94">
        <f t="shared" si="24"/>
        <v>2227944.712</v>
      </c>
      <c r="F413" s="94">
        <v>1152731.4819999998</v>
      </c>
      <c r="G413" s="94">
        <v>421422.736</v>
      </c>
      <c r="H413" s="94">
        <v>0</v>
      </c>
      <c r="I413" s="94">
        <v>653790.494</v>
      </c>
      <c r="J413" s="94">
        <v>0</v>
      </c>
      <c r="K413" s="94">
        <v>0</v>
      </c>
      <c r="L413" s="94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</row>
    <row r="414" spans="1:18" ht="18.75" customHeight="1">
      <c r="A414" s="24">
        <v>62</v>
      </c>
      <c r="B414" s="24">
        <v>61</v>
      </c>
      <c r="C414" s="25" t="s">
        <v>49</v>
      </c>
      <c r="D414" s="25" t="s">
        <v>51</v>
      </c>
      <c r="E414" s="94">
        <f t="shared" si="24"/>
        <v>2333054.1959999995</v>
      </c>
      <c r="F414" s="94">
        <v>1196631.8525957593</v>
      </c>
      <c r="G414" s="94">
        <v>761915.9934802618</v>
      </c>
      <c r="H414" s="94"/>
      <c r="I414" s="94">
        <v>374506.3499239787</v>
      </c>
      <c r="J414" s="94">
        <v>0</v>
      </c>
      <c r="K414" s="94">
        <v>0</v>
      </c>
      <c r="L414" s="94">
        <v>0</v>
      </c>
      <c r="M414" s="94">
        <v>0</v>
      </c>
      <c r="N414" s="94">
        <v>0</v>
      </c>
      <c r="O414" s="94">
        <v>0</v>
      </c>
      <c r="P414" s="94">
        <v>0</v>
      </c>
      <c r="Q414" s="94">
        <v>0</v>
      </c>
      <c r="R414" s="94">
        <v>0</v>
      </c>
    </row>
    <row r="415" spans="1:18" ht="18.75" customHeight="1">
      <c r="A415" s="24">
        <v>63</v>
      </c>
      <c r="B415" s="24">
        <v>62</v>
      </c>
      <c r="C415" s="25" t="s">
        <v>49</v>
      </c>
      <c r="D415" s="25" t="s">
        <v>123</v>
      </c>
      <c r="E415" s="94">
        <f t="shared" si="24"/>
        <v>2269888.1369999996</v>
      </c>
      <c r="F415" s="94">
        <v>0</v>
      </c>
      <c r="G415" s="94">
        <v>0</v>
      </c>
      <c r="H415" s="94">
        <v>0</v>
      </c>
      <c r="I415" s="94">
        <v>0</v>
      </c>
      <c r="J415" s="94">
        <v>0</v>
      </c>
      <c r="K415" s="94">
        <v>0</v>
      </c>
      <c r="L415" s="94">
        <v>0</v>
      </c>
      <c r="M415" s="94">
        <v>0</v>
      </c>
      <c r="N415" s="94">
        <v>0</v>
      </c>
      <c r="O415" s="94">
        <v>2269888.1369999996</v>
      </c>
      <c r="P415" s="94">
        <v>0</v>
      </c>
      <c r="Q415" s="94">
        <v>0</v>
      </c>
      <c r="R415" s="94">
        <v>0</v>
      </c>
    </row>
    <row r="416" spans="1:18" ht="18.75" customHeight="1">
      <c r="A416" s="24">
        <v>64</v>
      </c>
      <c r="B416" s="24">
        <v>63</v>
      </c>
      <c r="C416" s="25" t="s">
        <v>49</v>
      </c>
      <c r="D416" s="25" t="s">
        <v>124</v>
      </c>
      <c r="E416" s="94">
        <f t="shared" si="24"/>
        <v>1065426.96</v>
      </c>
      <c r="F416" s="94">
        <v>0</v>
      </c>
      <c r="G416" s="94">
        <v>417587.07200000004</v>
      </c>
      <c r="H416" s="94">
        <v>0</v>
      </c>
      <c r="I416" s="94">
        <v>647839.8879999999</v>
      </c>
      <c r="J416" s="94">
        <v>0</v>
      </c>
      <c r="K416" s="94">
        <v>0</v>
      </c>
      <c r="L416" s="94">
        <v>0</v>
      </c>
      <c r="M416" s="94">
        <v>0</v>
      </c>
      <c r="N416" s="94">
        <v>0</v>
      </c>
      <c r="O416" s="94">
        <v>0</v>
      </c>
      <c r="P416" s="94">
        <v>0</v>
      </c>
      <c r="Q416" s="94">
        <v>0</v>
      </c>
      <c r="R416" s="94">
        <v>0</v>
      </c>
    </row>
    <row r="417" spans="1:18" s="16" customFormat="1" ht="18.75" customHeight="1">
      <c r="A417" s="24">
        <v>65</v>
      </c>
      <c r="B417" s="24">
        <v>64</v>
      </c>
      <c r="C417" s="25" t="s">
        <v>49</v>
      </c>
      <c r="D417" s="25" t="s">
        <v>125</v>
      </c>
      <c r="E417" s="94">
        <f t="shared" si="24"/>
        <v>1075213.23</v>
      </c>
      <c r="F417" s="94">
        <v>0</v>
      </c>
      <c r="G417" s="94">
        <v>421422.736</v>
      </c>
      <c r="H417" s="94">
        <v>0</v>
      </c>
      <c r="I417" s="94">
        <v>653790.494</v>
      </c>
      <c r="J417" s="94">
        <v>0</v>
      </c>
      <c r="K417" s="94">
        <v>0</v>
      </c>
      <c r="L417" s="94">
        <v>0</v>
      </c>
      <c r="M417" s="94">
        <v>0</v>
      </c>
      <c r="N417" s="94">
        <v>0</v>
      </c>
      <c r="O417" s="94">
        <v>0</v>
      </c>
      <c r="P417" s="94">
        <v>0</v>
      </c>
      <c r="Q417" s="94">
        <v>0</v>
      </c>
      <c r="R417" s="94">
        <v>0</v>
      </c>
    </row>
    <row r="418" spans="1:18" ht="18.75" customHeight="1">
      <c r="A418" s="24">
        <v>66</v>
      </c>
      <c r="B418" s="24">
        <v>65</v>
      </c>
      <c r="C418" s="25" t="s">
        <v>49</v>
      </c>
      <c r="D418" s="25" t="s">
        <v>126</v>
      </c>
      <c r="E418" s="94">
        <f>SUM(F418:R418)</f>
        <v>1075213.23</v>
      </c>
      <c r="F418" s="94">
        <v>0</v>
      </c>
      <c r="G418" s="94">
        <v>421422.736</v>
      </c>
      <c r="H418" s="94">
        <v>0</v>
      </c>
      <c r="I418" s="94">
        <v>653790.494</v>
      </c>
      <c r="J418" s="94">
        <v>0</v>
      </c>
      <c r="K418" s="94">
        <v>0</v>
      </c>
      <c r="L418" s="94">
        <v>0</v>
      </c>
      <c r="M418" s="94">
        <v>0</v>
      </c>
      <c r="N418" s="94">
        <v>0</v>
      </c>
      <c r="O418" s="94">
        <v>0</v>
      </c>
      <c r="P418" s="94">
        <v>0</v>
      </c>
      <c r="Q418" s="94">
        <v>0</v>
      </c>
      <c r="R418" s="94">
        <v>0</v>
      </c>
    </row>
    <row r="419" spans="1:18" ht="18.75" customHeight="1">
      <c r="A419" s="24">
        <v>67</v>
      </c>
      <c r="B419" s="24">
        <v>66</v>
      </c>
      <c r="C419" s="25" t="s">
        <v>49</v>
      </c>
      <c r="D419" s="25" t="s">
        <v>127</v>
      </c>
      <c r="E419" s="94">
        <f>SUM(F419:R419)</f>
        <v>1082233.815</v>
      </c>
      <c r="F419" s="94">
        <v>0</v>
      </c>
      <c r="G419" s="94">
        <v>424174.408</v>
      </c>
      <c r="H419" s="94">
        <v>0</v>
      </c>
      <c r="I419" s="94">
        <v>658059.4069999999</v>
      </c>
      <c r="J419" s="94">
        <v>0</v>
      </c>
      <c r="K419" s="94">
        <v>0</v>
      </c>
      <c r="L419" s="94">
        <v>0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0</v>
      </c>
    </row>
    <row r="420" spans="1:18" ht="18.75" customHeight="1">
      <c r="A420" s="24">
        <v>68</v>
      </c>
      <c r="B420" s="24">
        <v>67</v>
      </c>
      <c r="C420" s="25" t="s">
        <v>49</v>
      </c>
      <c r="D420" s="25" t="s">
        <v>128</v>
      </c>
      <c r="E420" s="94">
        <f>SUM(F420:R420)</f>
        <v>1088828.9100000001</v>
      </c>
      <c r="F420" s="94">
        <v>0</v>
      </c>
      <c r="G420" s="94">
        <v>426759.31200000003</v>
      </c>
      <c r="H420" s="94">
        <v>0</v>
      </c>
      <c r="I420" s="94">
        <v>662069.598</v>
      </c>
      <c r="J420" s="94">
        <v>0</v>
      </c>
      <c r="K420" s="94">
        <v>0</v>
      </c>
      <c r="L420" s="94">
        <v>0</v>
      </c>
      <c r="M420" s="94">
        <v>0</v>
      </c>
      <c r="N420" s="94">
        <v>0</v>
      </c>
      <c r="O420" s="94">
        <v>0</v>
      </c>
      <c r="P420" s="94">
        <v>0</v>
      </c>
      <c r="Q420" s="94">
        <v>0</v>
      </c>
      <c r="R420" s="94">
        <v>0</v>
      </c>
    </row>
    <row r="421" spans="1:18" ht="18.75" customHeight="1">
      <c r="A421" s="24">
        <v>69</v>
      </c>
      <c r="B421" s="24">
        <v>68</v>
      </c>
      <c r="C421" s="25" t="s">
        <v>49</v>
      </c>
      <c r="D421" s="25" t="s">
        <v>129</v>
      </c>
      <c r="E421" s="94">
        <f>SUM(F421:R421)</f>
        <v>1073936.76</v>
      </c>
      <c r="F421" s="94">
        <v>0</v>
      </c>
      <c r="G421" s="94">
        <v>420922.43200000003</v>
      </c>
      <c r="H421" s="94">
        <v>0</v>
      </c>
      <c r="I421" s="94">
        <v>653014.328</v>
      </c>
      <c r="J421" s="94">
        <v>0</v>
      </c>
      <c r="K421" s="94">
        <v>0</v>
      </c>
      <c r="L421" s="94">
        <v>0</v>
      </c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4">
        <v>0</v>
      </c>
    </row>
    <row r="422" spans="1:18" ht="18.75" customHeight="1">
      <c r="A422" s="106"/>
      <c r="B422" s="122" t="s">
        <v>52</v>
      </c>
      <c r="C422" s="122"/>
      <c r="D422" s="122"/>
      <c r="E422" s="95">
        <f>SUM(E354:E421)</f>
        <v>161267710.2286</v>
      </c>
      <c r="F422" s="95">
        <v>41913386.494895756</v>
      </c>
      <c r="G422" s="95">
        <v>20716121.366880264</v>
      </c>
      <c r="H422" s="95">
        <v>1232265.2751000002</v>
      </c>
      <c r="I422" s="95">
        <v>29122029.496923976</v>
      </c>
      <c r="J422" s="95">
        <v>0</v>
      </c>
      <c r="K422" s="95">
        <v>0</v>
      </c>
      <c r="L422" s="95">
        <v>11032026.030399999</v>
      </c>
      <c r="M422" s="95">
        <v>0</v>
      </c>
      <c r="N422" s="95">
        <v>29254959.232200004</v>
      </c>
      <c r="O422" s="95">
        <v>27898135.342199996</v>
      </c>
      <c r="P422" s="95">
        <v>0</v>
      </c>
      <c r="Q422" s="95">
        <v>98786.99</v>
      </c>
      <c r="R422" s="95">
        <v>0</v>
      </c>
    </row>
    <row r="423" spans="1:18" ht="18.75" customHeight="1">
      <c r="A423" s="106"/>
      <c r="B423" s="122" t="s">
        <v>130</v>
      </c>
      <c r="C423" s="122"/>
      <c r="D423" s="122"/>
      <c r="E423" s="117"/>
      <c r="F423" s="100"/>
      <c r="G423" s="100"/>
      <c r="H423" s="100"/>
      <c r="I423" s="100"/>
      <c r="J423" s="100"/>
      <c r="K423" s="100"/>
      <c r="L423" s="100"/>
      <c r="M423" s="100"/>
      <c r="N423" s="118"/>
      <c r="O423" s="100"/>
      <c r="P423" s="100"/>
      <c r="Q423" s="100"/>
      <c r="R423" s="100"/>
    </row>
    <row r="424" spans="1:18" ht="18.75" customHeight="1">
      <c r="A424" s="24">
        <v>70</v>
      </c>
      <c r="B424" s="24">
        <v>1</v>
      </c>
      <c r="C424" s="25" t="s">
        <v>131</v>
      </c>
      <c r="D424" s="25" t="s">
        <v>335</v>
      </c>
      <c r="E424" s="94">
        <f>SUM(F424:R424)</f>
        <v>7643365.169</v>
      </c>
      <c r="F424" s="94">
        <v>1490292.549</v>
      </c>
      <c r="G424" s="94">
        <v>544802.7999999999</v>
      </c>
      <c r="H424" s="94">
        <v>210107.756</v>
      </c>
      <c r="I424" s="94">
        <v>841841.5009999999</v>
      </c>
      <c r="J424" s="94">
        <v>0</v>
      </c>
      <c r="K424" s="94">
        <v>0</v>
      </c>
      <c r="L424" s="94">
        <v>1836896.672</v>
      </c>
      <c r="M424" s="94">
        <v>0</v>
      </c>
      <c r="N424" s="94">
        <v>0</v>
      </c>
      <c r="O424" s="94">
        <v>2719423.891</v>
      </c>
      <c r="P424" s="94">
        <v>0</v>
      </c>
      <c r="Q424" s="94">
        <v>0</v>
      </c>
      <c r="R424" s="94">
        <v>0</v>
      </c>
    </row>
    <row r="425" spans="1:18" ht="18.75" customHeight="1">
      <c r="A425" s="24">
        <v>71</v>
      </c>
      <c r="B425" s="24">
        <v>2</v>
      </c>
      <c r="C425" s="25" t="s">
        <v>131</v>
      </c>
      <c r="D425" s="25" t="s">
        <v>336</v>
      </c>
      <c r="E425" s="94">
        <f>SUM(F425:R425)</f>
        <v>7903558.124</v>
      </c>
      <c r="F425" s="94">
        <v>1541024.604</v>
      </c>
      <c r="G425" s="94">
        <v>563348.7999999999</v>
      </c>
      <c r="H425" s="94">
        <v>217260.176</v>
      </c>
      <c r="I425" s="94">
        <v>870499.196</v>
      </c>
      <c r="J425" s="94">
        <v>0</v>
      </c>
      <c r="K425" s="94">
        <v>0</v>
      </c>
      <c r="L425" s="94">
        <v>1899427.712</v>
      </c>
      <c r="M425" s="94">
        <v>0</v>
      </c>
      <c r="N425" s="94">
        <v>0</v>
      </c>
      <c r="O425" s="94">
        <v>2811997.636</v>
      </c>
      <c r="P425" s="94">
        <v>0</v>
      </c>
      <c r="Q425" s="94">
        <v>0</v>
      </c>
      <c r="R425" s="94">
        <v>0</v>
      </c>
    </row>
    <row r="426" spans="1:18" ht="18.75" customHeight="1">
      <c r="A426" s="24">
        <v>72</v>
      </c>
      <c r="B426" s="24">
        <v>3</v>
      </c>
      <c r="C426" s="25" t="s">
        <v>131</v>
      </c>
      <c r="D426" s="25" t="s">
        <v>337</v>
      </c>
      <c r="E426" s="94">
        <f>SUM(F426:R426)</f>
        <v>5984280.2723</v>
      </c>
      <c r="F426" s="94">
        <v>1166806.5183</v>
      </c>
      <c r="G426" s="94">
        <v>426546.76</v>
      </c>
      <c r="H426" s="94">
        <v>164501.32520000002</v>
      </c>
      <c r="I426" s="94">
        <v>659109.6167</v>
      </c>
      <c r="J426" s="94">
        <v>0</v>
      </c>
      <c r="K426" s="94">
        <v>0</v>
      </c>
      <c r="L426" s="94">
        <v>1438176.0224000001</v>
      </c>
      <c r="M426" s="94">
        <v>0</v>
      </c>
      <c r="N426" s="94">
        <v>0</v>
      </c>
      <c r="O426" s="94">
        <v>2129140.0297</v>
      </c>
      <c r="P426" s="94">
        <v>0</v>
      </c>
      <c r="Q426" s="94">
        <v>0</v>
      </c>
      <c r="R426" s="94">
        <v>0</v>
      </c>
    </row>
    <row r="427" spans="1:18" ht="18.75" customHeight="1">
      <c r="A427" s="106"/>
      <c r="B427" s="122" t="s">
        <v>52</v>
      </c>
      <c r="C427" s="122"/>
      <c r="D427" s="122"/>
      <c r="E427" s="95">
        <f>SUM(E424:E426)</f>
        <v>21531203.5653</v>
      </c>
      <c r="F427" s="95">
        <v>4198123.6713</v>
      </c>
      <c r="G427" s="95">
        <v>1534698.3599999999</v>
      </c>
      <c r="H427" s="95">
        <v>591869.2572000001</v>
      </c>
      <c r="I427" s="95">
        <v>2371450.3137</v>
      </c>
      <c r="J427" s="95">
        <v>0</v>
      </c>
      <c r="K427" s="95">
        <v>0</v>
      </c>
      <c r="L427" s="95">
        <v>5174500.406400001</v>
      </c>
      <c r="M427" s="95">
        <v>0</v>
      </c>
      <c r="N427" s="95">
        <v>0</v>
      </c>
      <c r="O427" s="95">
        <v>7660561.5567</v>
      </c>
      <c r="P427" s="95">
        <v>0</v>
      </c>
      <c r="Q427" s="95">
        <v>0</v>
      </c>
      <c r="R427" s="95">
        <v>0</v>
      </c>
    </row>
    <row r="428" spans="1:18" ht="18.75" customHeight="1">
      <c r="A428" s="106"/>
      <c r="B428" s="122" t="s">
        <v>132</v>
      </c>
      <c r="C428" s="122"/>
      <c r="D428" s="122"/>
      <c r="E428" s="117"/>
      <c r="F428" s="100"/>
      <c r="G428" s="100"/>
      <c r="H428" s="100"/>
      <c r="I428" s="100"/>
      <c r="J428" s="100"/>
      <c r="K428" s="100"/>
      <c r="L428" s="100"/>
      <c r="M428" s="100"/>
      <c r="N428" s="118"/>
      <c r="O428" s="100"/>
      <c r="P428" s="100"/>
      <c r="Q428" s="100"/>
      <c r="R428" s="100"/>
    </row>
    <row r="429" spans="1:18" ht="18.75" customHeight="1">
      <c r="A429" s="24">
        <v>73</v>
      </c>
      <c r="B429" s="24">
        <v>1</v>
      </c>
      <c r="C429" s="25" t="s">
        <v>133</v>
      </c>
      <c r="D429" s="25" t="s">
        <v>134</v>
      </c>
      <c r="E429" s="94">
        <f>SUM(F429:R429)</f>
        <v>4710446.622</v>
      </c>
      <c r="F429" s="94">
        <v>0</v>
      </c>
      <c r="G429" s="94">
        <v>0</v>
      </c>
      <c r="H429" s="94">
        <v>0</v>
      </c>
      <c r="I429" s="94">
        <v>0</v>
      </c>
      <c r="J429" s="94">
        <v>0</v>
      </c>
      <c r="K429" s="94">
        <v>0</v>
      </c>
      <c r="L429" s="94">
        <v>0</v>
      </c>
      <c r="M429" s="94">
        <v>0</v>
      </c>
      <c r="N429" s="94">
        <v>2535400.4760000003</v>
      </c>
      <c r="O429" s="94">
        <v>2175046.146</v>
      </c>
      <c r="P429" s="94">
        <v>0</v>
      </c>
      <c r="Q429" s="94">
        <v>0</v>
      </c>
      <c r="R429" s="94">
        <v>0</v>
      </c>
    </row>
    <row r="430" spans="1:18" ht="18.75" customHeight="1">
      <c r="A430" s="24">
        <v>74</v>
      </c>
      <c r="B430" s="24">
        <v>2</v>
      </c>
      <c r="C430" s="25" t="s">
        <v>133</v>
      </c>
      <c r="D430" s="25" t="s">
        <v>338</v>
      </c>
      <c r="E430" s="94">
        <f>SUM(F430:R430)</f>
        <v>2217149.2460000003</v>
      </c>
      <c r="F430" s="94">
        <v>0</v>
      </c>
      <c r="G430" s="94">
        <v>0</v>
      </c>
      <c r="H430" s="94">
        <v>0</v>
      </c>
      <c r="I430" s="94">
        <v>0</v>
      </c>
      <c r="J430" s="94">
        <v>0</v>
      </c>
      <c r="K430" s="94">
        <v>0</v>
      </c>
      <c r="L430" s="94">
        <v>0</v>
      </c>
      <c r="M430" s="94">
        <v>0</v>
      </c>
      <c r="N430" s="94">
        <v>0</v>
      </c>
      <c r="O430" s="94">
        <v>2217149.2460000003</v>
      </c>
      <c r="P430" s="94">
        <v>0</v>
      </c>
      <c r="Q430" s="94">
        <v>0</v>
      </c>
      <c r="R430" s="94">
        <v>0</v>
      </c>
    </row>
    <row r="431" spans="1:18" ht="18.75" customHeight="1">
      <c r="A431" s="106"/>
      <c r="B431" s="122" t="s">
        <v>52</v>
      </c>
      <c r="C431" s="122"/>
      <c r="D431" s="122"/>
      <c r="E431" s="95">
        <f>SUM(E429:E430)</f>
        <v>6927595.868000001</v>
      </c>
      <c r="F431" s="95">
        <v>0</v>
      </c>
      <c r="G431" s="95">
        <v>0</v>
      </c>
      <c r="H431" s="95">
        <v>0</v>
      </c>
      <c r="I431" s="95">
        <v>0</v>
      </c>
      <c r="J431" s="95">
        <v>0</v>
      </c>
      <c r="K431" s="95">
        <v>0</v>
      </c>
      <c r="L431" s="95">
        <v>0</v>
      </c>
      <c r="M431" s="95">
        <v>0</v>
      </c>
      <c r="N431" s="95">
        <v>2535400.4760000003</v>
      </c>
      <c r="O431" s="95">
        <v>4392195.392000001</v>
      </c>
      <c r="P431" s="95">
        <v>0</v>
      </c>
      <c r="Q431" s="95">
        <v>0</v>
      </c>
      <c r="R431" s="95">
        <v>0</v>
      </c>
    </row>
    <row r="432" spans="1:18" ht="18.75" customHeight="1">
      <c r="A432" s="106"/>
      <c r="B432" s="122" t="s">
        <v>135</v>
      </c>
      <c r="C432" s="122"/>
      <c r="D432" s="122"/>
      <c r="E432" s="117"/>
      <c r="F432" s="100"/>
      <c r="G432" s="100"/>
      <c r="H432" s="100"/>
      <c r="I432" s="100"/>
      <c r="J432" s="100"/>
      <c r="K432" s="100"/>
      <c r="L432" s="100"/>
      <c r="M432" s="100"/>
      <c r="N432" s="118"/>
      <c r="O432" s="100"/>
      <c r="P432" s="100"/>
      <c r="Q432" s="100"/>
      <c r="R432" s="100"/>
    </row>
    <row r="433" spans="1:18" ht="18.75" customHeight="1">
      <c r="A433" s="24">
        <v>75</v>
      </c>
      <c r="B433" s="24">
        <v>1</v>
      </c>
      <c r="C433" s="25" t="s">
        <v>136</v>
      </c>
      <c r="D433" s="25" t="s">
        <v>339</v>
      </c>
      <c r="E433" s="94">
        <f>SUM(F433:R433)</f>
        <v>99766.98879999999</v>
      </c>
      <c r="F433" s="94">
        <v>0</v>
      </c>
      <c r="G433" s="94">
        <v>0</v>
      </c>
      <c r="H433" s="94">
        <v>99766.98879999999</v>
      </c>
      <c r="I433" s="94">
        <v>0</v>
      </c>
      <c r="J433" s="94">
        <v>0</v>
      </c>
      <c r="K433" s="94">
        <v>0</v>
      </c>
      <c r="L433" s="94">
        <v>0</v>
      </c>
      <c r="M433" s="94">
        <v>0</v>
      </c>
      <c r="N433" s="94">
        <v>0</v>
      </c>
      <c r="O433" s="94">
        <v>0</v>
      </c>
      <c r="P433" s="94">
        <v>0</v>
      </c>
      <c r="Q433" s="94">
        <v>0</v>
      </c>
      <c r="R433" s="94">
        <v>0</v>
      </c>
    </row>
    <row r="434" spans="1:18" s="16" customFormat="1" ht="18.75" customHeight="1">
      <c r="A434" s="24">
        <v>76</v>
      </c>
      <c r="B434" s="24">
        <v>2</v>
      </c>
      <c r="C434" s="25" t="s">
        <v>136</v>
      </c>
      <c r="D434" s="25" t="s">
        <v>340</v>
      </c>
      <c r="E434" s="94">
        <f>SUM(F434:R434)</f>
        <v>2659047.7664</v>
      </c>
      <c r="F434" s="94">
        <v>1947210.5516</v>
      </c>
      <c r="G434" s="94">
        <v>711837.2148</v>
      </c>
      <c r="H434" s="94">
        <v>0</v>
      </c>
      <c r="I434" s="94">
        <v>0</v>
      </c>
      <c r="J434" s="94">
        <v>0</v>
      </c>
      <c r="K434" s="94">
        <v>0</v>
      </c>
      <c r="L434" s="94">
        <v>0</v>
      </c>
      <c r="M434" s="94">
        <v>0</v>
      </c>
      <c r="N434" s="94">
        <v>0</v>
      </c>
      <c r="O434" s="94">
        <v>0</v>
      </c>
      <c r="P434" s="94">
        <v>0</v>
      </c>
      <c r="Q434" s="94">
        <v>0</v>
      </c>
      <c r="R434" s="94">
        <v>0</v>
      </c>
    </row>
    <row r="435" spans="1:18" s="16" customFormat="1" ht="18.75" customHeight="1">
      <c r="A435" s="24">
        <v>77</v>
      </c>
      <c r="B435" s="24">
        <v>3</v>
      </c>
      <c r="C435" s="25" t="s">
        <v>136</v>
      </c>
      <c r="D435" s="25" t="s">
        <v>341</v>
      </c>
      <c r="E435" s="94">
        <f>SUM(F435:R435)</f>
        <v>7221886.8729</v>
      </c>
      <c r="F435" s="94">
        <v>1853574.0187</v>
      </c>
      <c r="G435" s="94">
        <v>677606.7261</v>
      </c>
      <c r="H435" s="94">
        <v>261322.53439999997</v>
      </c>
      <c r="I435" s="94">
        <v>1047053.6834</v>
      </c>
      <c r="J435" s="94">
        <v>0</v>
      </c>
      <c r="K435" s="94">
        <v>0</v>
      </c>
      <c r="L435" s="94">
        <v>0</v>
      </c>
      <c r="M435" s="94">
        <v>0</v>
      </c>
      <c r="N435" s="94">
        <v>0</v>
      </c>
      <c r="O435" s="94">
        <v>3382329.9103</v>
      </c>
      <c r="P435" s="94">
        <v>0</v>
      </c>
      <c r="Q435" s="94">
        <v>0</v>
      </c>
      <c r="R435" s="94">
        <v>0</v>
      </c>
    </row>
    <row r="436" spans="1:18" s="16" customFormat="1" ht="18.75" customHeight="1">
      <c r="A436" s="24">
        <v>78</v>
      </c>
      <c r="B436" s="24">
        <v>4</v>
      </c>
      <c r="C436" s="25" t="s">
        <v>136</v>
      </c>
      <c r="D436" s="25" t="s">
        <v>342</v>
      </c>
      <c r="E436" s="94">
        <f>SUM(F436:R436)</f>
        <v>10628647.0048</v>
      </c>
      <c r="F436" s="94">
        <v>1947210.5516</v>
      </c>
      <c r="G436" s="94">
        <v>711837.2148</v>
      </c>
      <c r="H436" s="94">
        <v>274523.6992</v>
      </c>
      <c r="I436" s="94">
        <v>0</v>
      </c>
      <c r="J436" s="94">
        <v>0</v>
      </c>
      <c r="K436" s="94">
        <v>0</v>
      </c>
      <c r="L436" s="94">
        <v>0</v>
      </c>
      <c r="M436" s="94">
        <v>0</v>
      </c>
      <c r="N436" s="94">
        <v>4141881.3187999995</v>
      </c>
      <c r="O436" s="94">
        <v>3553194.2204000005</v>
      </c>
      <c r="P436" s="94">
        <v>0</v>
      </c>
      <c r="Q436" s="94">
        <v>0</v>
      </c>
      <c r="R436" s="94">
        <v>0</v>
      </c>
    </row>
    <row r="437" spans="1:18" ht="18.75" customHeight="1">
      <c r="A437" s="24">
        <v>79</v>
      </c>
      <c r="B437" s="24">
        <v>5</v>
      </c>
      <c r="C437" s="25" t="s">
        <v>136</v>
      </c>
      <c r="D437" s="25" t="s">
        <v>343</v>
      </c>
      <c r="E437" s="94">
        <f>SUM(F437:R437)</f>
        <v>4144483.6799999997</v>
      </c>
      <c r="F437" s="94">
        <v>1467197.9039999999</v>
      </c>
      <c r="G437" s="94">
        <v>0</v>
      </c>
      <c r="H437" s="94">
        <v>0</v>
      </c>
      <c r="I437" s="94">
        <v>0</v>
      </c>
      <c r="J437" s="94">
        <v>0</v>
      </c>
      <c r="K437" s="94">
        <v>0</v>
      </c>
      <c r="L437" s="94">
        <v>0</v>
      </c>
      <c r="M437" s="94">
        <v>0</v>
      </c>
      <c r="N437" s="94">
        <v>0</v>
      </c>
      <c r="O437" s="94">
        <v>2677285.776</v>
      </c>
      <c r="P437" s="94">
        <v>0</v>
      </c>
      <c r="Q437" s="94">
        <v>0</v>
      </c>
      <c r="R437" s="94">
        <v>0</v>
      </c>
    </row>
    <row r="438" spans="1:18" ht="18.75" customHeight="1">
      <c r="A438" s="106"/>
      <c r="B438" s="122" t="s">
        <v>52</v>
      </c>
      <c r="C438" s="122"/>
      <c r="D438" s="122"/>
      <c r="E438" s="95">
        <f>SUM(E433:E437)</f>
        <v>24753832.3129</v>
      </c>
      <c r="F438" s="95">
        <v>7215193.0259</v>
      </c>
      <c r="G438" s="95">
        <v>2101281.1557</v>
      </c>
      <c r="H438" s="95">
        <v>635613.2223999999</v>
      </c>
      <c r="I438" s="95">
        <v>1047053.6834</v>
      </c>
      <c r="J438" s="95">
        <v>0</v>
      </c>
      <c r="K438" s="95">
        <v>0</v>
      </c>
      <c r="L438" s="95">
        <v>0</v>
      </c>
      <c r="M438" s="95">
        <v>0</v>
      </c>
      <c r="N438" s="95">
        <v>4141881.3187999995</v>
      </c>
      <c r="O438" s="95">
        <v>9612809.9067</v>
      </c>
      <c r="P438" s="95">
        <v>0</v>
      </c>
      <c r="Q438" s="95">
        <v>0</v>
      </c>
      <c r="R438" s="95">
        <v>0</v>
      </c>
    </row>
    <row r="439" spans="1:18" ht="18.75" customHeight="1">
      <c r="A439" s="106"/>
      <c r="B439" s="122" t="s">
        <v>137</v>
      </c>
      <c r="C439" s="122"/>
      <c r="D439" s="122"/>
      <c r="E439" s="117"/>
      <c r="F439" s="100"/>
      <c r="G439" s="100"/>
      <c r="H439" s="100"/>
      <c r="I439" s="100"/>
      <c r="J439" s="100"/>
      <c r="K439" s="100"/>
      <c r="L439" s="100"/>
      <c r="M439" s="100"/>
      <c r="N439" s="118"/>
      <c r="O439" s="100"/>
      <c r="P439" s="100"/>
      <c r="Q439" s="100"/>
      <c r="R439" s="100"/>
    </row>
    <row r="440" spans="1:18" ht="18.75" customHeight="1">
      <c r="A440" s="24">
        <v>80</v>
      </c>
      <c r="B440" s="24">
        <v>1</v>
      </c>
      <c r="C440" s="25" t="s">
        <v>138</v>
      </c>
      <c r="D440" s="25" t="s">
        <v>344</v>
      </c>
      <c r="E440" s="94">
        <f aca="true" t="shared" si="25" ref="E440:E445">SUM(F440:R440)</f>
        <v>12509982.810000002</v>
      </c>
      <c r="F440" s="94">
        <v>2433927.4050000003</v>
      </c>
      <c r="G440" s="94">
        <v>1700851.1130000001</v>
      </c>
      <c r="H440" s="94">
        <v>694956.0150000001</v>
      </c>
      <c r="I440" s="94">
        <v>1063946.871</v>
      </c>
      <c r="J440" s="94">
        <v>0</v>
      </c>
      <c r="K440" s="94">
        <v>0</v>
      </c>
      <c r="L440" s="94">
        <v>2828206.9920000006</v>
      </c>
      <c r="M440" s="94">
        <v>0</v>
      </c>
      <c r="N440" s="94">
        <v>1802444.9430000002</v>
      </c>
      <c r="O440" s="94">
        <v>1860199.8090000001</v>
      </c>
      <c r="P440" s="94">
        <v>125449.66200000001</v>
      </c>
      <c r="Q440" s="94">
        <v>0</v>
      </c>
      <c r="R440" s="94">
        <v>0</v>
      </c>
    </row>
    <row r="441" spans="1:18" s="16" customFormat="1" ht="18.75" customHeight="1">
      <c r="A441" s="24">
        <v>81</v>
      </c>
      <c r="B441" s="24">
        <v>2</v>
      </c>
      <c r="C441" s="25" t="s">
        <v>138</v>
      </c>
      <c r="D441" s="25" t="s">
        <v>345</v>
      </c>
      <c r="E441" s="94">
        <f t="shared" si="25"/>
        <v>20521186.341</v>
      </c>
      <c r="F441" s="94">
        <v>4745866.195</v>
      </c>
      <c r="G441" s="94">
        <v>3316455.4469999997</v>
      </c>
      <c r="H441" s="94">
        <v>1355080.785</v>
      </c>
      <c r="I441" s="94">
        <v>2074568.649</v>
      </c>
      <c r="J441" s="94">
        <v>0</v>
      </c>
      <c r="K441" s="94">
        <v>0</v>
      </c>
      <c r="L441" s="94">
        <v>5514664.048</v>
      </c>
      <c r="M441" s="94">
        <v>0</v>
      </c>
      <c r="N441" s="94">
        <v>3514551.2169999997</v>
      </c>
      <c r="O441" s="94">
        <v>0</v>
      </c>
      <c r="P441" s="94">
        <v>0</v>
      </c>
      <c r="Q441" s="94">
        <v>0</v>
      </c>
      <c r="R441" s="94">
        <v>0</v>
      </c>
    </row>
    <row r="442" spans="1:18" ht="18.75" customHeight="1">
      <c r="A442" s="24">
        <v>82</v>
      </c>
      <c r="B442" s="24">
        <v>3</v>
      </c>
      <c r="C442" s="25" t="s">
        <v>138</v>
      </c>
      <c r="D442" s="25" t="s">
        <v>346</v>
      </c>
      <c r="E442" s="94">
        <f t="shared" si="25"/>
        <v>5374275.621</v>
      </c>
      <c r="F442" s="94">
        <v>740680.116</v>
      </c>
      <c r="G442" s="94">
        <v>270769.686</v>
      </c>
      <c r="H442" s="94">
        <v>104424.54</v>
      </c>
      <c r="I442" s="94">
        <v>418399.817</v>
      </c>
      <c r="J442" s="94">
        <v>0</v>
      </c>
      <c r="K442" s="94">
        <v>0</v>
      </c>
      <c r="L442" s="94">
        <v>912945.649</v>
      </c>
      <c r="M442" s="94">
        <v>0</v>
      </c>
      <c r="N442" s="94">
        <v>1575489.641</v>
      </c>
      <c r="O442" s="94">
        <v>1351566.172</v>
      </c>
      <c r="P442" s="94">
        <v>0</v>
      </c>
      <c r="Q442" s="94">
        <v>0</v>
      </c>
      <c r="R442" s="94">
        <v>0</v>
      </c>
    </row>
    <row r="443" spans="1:18" ht="18.75" customHeight="1">
      <c r="A443" s="24">
        <v>83</v>
      </c>
      <c r="B443" s="24">
        <v>4</v>
      </c>
      <c r="C443" s="25" t="s">
        <v>138</v>
      </c>
      <c r="D443" s="25" t="s">
        <v>347</v>
      </c>
      <c r="E443" s="94">
        <f t="shared" si="25"/>
        <v>37524308.675</v>
      </c>
      <c r="F443" s="94">
        <v>5762157.1</v>
      </c>
      <c r="G443" s="94">
        <v>2929154</v>
      </c>
      <c r="H443" s="94">
        <v>1127196.88</v>
      </c>
      <c r="I443" s="94">
        <v>0</v>
      </c>
      <c r="J443" s="94">
        <v>0</v>
      </c>
      <c r="K443" s="94">
        <v>0</v>
      </c>
      <c r="L443" s="94">
        <v>5656289.685</v>
      </c>
      <c r="M443" s="94">
        <v>0</v>
      </c>
      <c r="N443" s="94">
        <v>13841692.885</v>
      </c>
      <c r="O443" s="94">
        <v>8207818.125</v>
      </c>
      <c r="P443" s="94">
        <v>0</v>
      </c>
      <c r="Q443" s="94">
        <v>0</v>
      </c>
      <c r="R443" s="94">
        <v>0</v>
      </c>
    </row>
    <row r="444" spans="1:18" ht="18.75" customHeight="1">
      <c r="A444" s="24">
        <v>84</v>
      </c>
      <c r="B444" s="24">
        <v>5</v>
      </c>
      <c r="C444" s="25" t="s">
        <v>138</v>
      </c>
      <c r="D444" s="25" t="s">
        <v>202</v>
      </c>
      <c r="E444" s="94">
        <f t="shared" si="25"/>
        <v>17184496.781669173</v>
      </c>
      <c r="F444" s="94">
        <v>1697359.9642932815</v>
      </c>
      <c r="G444" s="94">
        <v>647296.3879325753</v>
      </c>
      <c r="H444" s="94">
        <v>395125.32675388304</v>
      </c>
      <c r="I444" s="94">
        <v>508705.30150057137</v>
      </c>
      <c r="J444" s="94"/>
      <c r="K444" s="94"/>
      <c r="L444" s="94">
        <v>5579857.136</v>
      </c>
      <c r="M444" s="94"/>
      <c r="N444" s="94">
        <v>6801774.447999999</v>
      </c>
      <c r="O444" s="94">
        <v>1264314.2713316898</v>
      </c>
      <c r="P444" s="94"/>
      <c r="Q444" s="94">
        <v>290063.9458571757</v>
      </c>
      <c r="R444" s="94">
        <v>0</v>
      </c>
    </row>
    <row r="445" spans="1:18" ht="18.75" customHeight="1">
      <c r="A445" s="24">
        <v>85</v>
      </c>
      <c r="B445" s="24">
        <v>6</v>
      </c>
      <c r="C445" s="25" t="s">
        <v>138</v>
      </c>
      <c r="D445" s="25" t="s">
        <v>139</v>
      </c>
      <c r="E445" s="94">
        <f t="shared" si="25"/>
        <v>3979420.571000001</v>
      </c>
      <c r="F445" s="94">
        <v>0</v>
      </c>
      <c r="G445" s="94">
        <v>0</v>
      </c>
      <c r="H445" s="94">
        <v>0</v>
      </c>
      <c r="I445" s="94">
        <v>0</v>
      </c>
      <c r="J445" s="94">
        <v>0</v>
      </c>
      <c r="K445" s="94">
        <v>0</v>
      </c>
      <c r="L445" s="94">
        <v>0</v>
      </c>
      <c r="M445" s="94">
        <v>0</v>
      </c>
      <c r="N445" s="94">
        <v>3979420.571000001</v>
      </c>
      <c r="O445" s="94">
        <v>0</v>
      </c>
      <c r="P445" s="94">
        <v>0</v>
      </c>
      <c r="Q445" s="94">
        <v>0</v>
      </c>
      <c r="R445" s="94">
        <v>0</v>
      </c>
    </row>
    <row r="446" spans="1:18" ht="18.75" customHeight="1">
      <c r="A446" s="106"/>
      <c r="B446" s="122" t="s">
        <v>52</v>
      </c>
      <c r="C446" s="122"/>
      <c r="D446" s="122"/>
      <c r="E446" s="95">
        <f>SUM(E440:E445)</f>
        <v>97093670.79966916</v>
      </c>
      <c r="F446" s="95">
        <v>15379990.780293282</v>
      </c>
      <c r="G446" s="95">
        <v>8864526.633932576</v>
      </c>
      <c r="H446" s="95">
        <v>3676783.546753883</v>
      </c>
      <c r="I446" s="95">
        <v>4065620.6385005713</v>
      </c>
      <c r="J446" s="95">
        <v>0</v>
      </c>
      <c r="K446" s="95">
        <v>0</v>
      </c>
      <c r="L446" s="95">
        <v>20491963.51</v>
      </c>
      <c r="M446" s="95">
        <v>0</v>
      </c>
      <c r="N446" s="95">
        <v>31515373.705000002</v>
      </c>
      <c r="O446" s="95">
        <v>12683898.37733169</v>
      </c>
      <c r="P446" s="95">
        <v>125449.66200000001</v>
      </c>
      <c r="Q446" s="95">
        <v>290063.9458571757</v>
      </c>
      <c r="R446" s="95">
        <v>0</v>
      </c>
    </row>
    <row r="447" spans="1:18" ht="18.75" customHeight="1">
      <c r="A447" s="106"/>
      <c r="B447" s="122" t="s">
        <v>140</v>
      </c>
      <c r="C447" s="122"/>
      <c r="D447" s="122"/>
      <c r="E447" s="117"/>
      <c r="F447" s="100"/>
      <c r="G447" s="100"/>
      <c r="H447" s="100"/>
      <c r="I447" s="100"/>
      <c r="J447" s="100"/>
      <c r="K447" s="100"/>
      <c r="L447" s="100"/>
      <c r="M447" s="100"/>
      <c r="N447" s="118"/>
      <c r="O447" s="100"/>
      <c r="P447" s="100"/>
      <c r="Q447" s="100"/>
      <c r="R447" s="100"/>
    </row>
    <row r="448" spans="1:18" ht="18.75" customHeight="1">
      <c r="A448" s="24">
        <v>86</v>
      </c>
      <c r="B448" s="24">
        <v>1</v>
      </c>
      <c r="C448" s="25" t="s">
        <v>348</v>
      </c>
      <c r="D448" s="25" t="s">
        <v>349</v>
      </c>
      <c r="E448" s="94">
        <f>SUM(F448:R448)</f>
        <v>11099122.719999999</v>
      </c>
      <c r="F448" s="94">
        <v>1529679.508</v>
      </c>
      <c r="G448" s="94">
        <v>559203.1200000001</v>
      </c>
      <c r="H448" s="94">
        <v>215658.604</v>
      </c>
      <c r="I448" s="94">
        <v>864088.932</v>
      </c>
      <c r="J448" s="94">
        <v>0</v>
      </c>
      <c r="K448" s="94">
        <v>0</v>
      </c>
      <c r="L448" s="94">
        <v>1885442.972</v>
      </c>
      <c r="M448" s="94">
        <v>0</v>
      </c>
      <c r="N448" s="94">
        <v>3253752.292</v>
      </c>
      <c r="O448" s="94">
        <v>2791297.292</v>
      </c>
      <c r="P448" s="94">
        <v>0</v>
      </c>
      <c r="Q448" s="94">
        <v>0</v>
      </c>
      <c r="R448" s="94">
        <v>0</v>
      </c>
    </row>
    <row r="449" spans="1:18" ht="18.75" customHeight="1">
      <c r="A449" s="24">
        <v>87</v>
      </c>
      <c r="B449" s="24">
        <v>2</v>
      </c>
      <c r="C449" s="25" t="s">
        <v>348</v>
      </c>
      <c r="D449" s="25" t="s">
        <v>350</v>
      </c>
      <c r="E449" s="94">
        <f>SUM(F449:R449)</f>
        <v>11274325.919999998</v>
      </c>
      <c r="F449" s="94">
        <v>1553825.988</v>
      </c>
      <c r="G449" s="94">
        <v>568030.32</v>
      </c>
      <c r="H449" s="94">
        <v>219062.84399999995</v>
      </c>
      <c r="I449" s="94">
        <v>877728.852</v>
      </c>
      <c r="J449" s="94">
        <v>0</v>
      </c>
      <c r="K449" s="94">
        <v>0</v>
      </c>
      <c r="L449" s="94">
        <v>1915205.292</v>
      </c>
      <c r="M449" s="94">
        <v>0</v>
      </c>
      <c r="N449" s="94">
        <v>3305113.8119999995</v>
      </c>
      <c r="O449" s="94">
        <v>2835358.8119999995</v>
      </c>
      <c r="P449" s="94">
        <v>0</v>
      </c>
      <c r="Q449" s="94">
        <v>0</v>
      </c>
      <c r="R449" s="94">
        <v>0</v>
      </c>
    </row>
    <row r="450" spans="1:18" ht="18.75" customHeight="1">
      <c r="A450" s="24">
        <v>88</v>
      </c>
      <c r="B450" s="24">
        <v>3</v>
      </c>
      <c r="C450" s="25" t="s">
        <v>348</v>
      </c>
      <c r="D450" s="25" t="s">
        <v>351</v>
      </c>
      <c r="E450" s="94">
        <f>SUM(F450:R450)</f>
        <v>7334443.96</v>
      </c>
      <c r="F450" s="94">
        <v>1010832.019</v>
      </c>
      <c r="G450" s="94">
        <v>369528.66000000003</v>
      </c>
      <c r="H450" s="94">
        <v>142509.99699999997</v>
      </c>
      <c r="I450" s="94">
        <v>571001.151</v>
      </c>
      <c r="J450" s="94">
        <v>0</v>
      </c>
      <c r="K450" s="94">
        <v>0</v>
      </c>
      <c r="L450" s="94">
        <v>1245925.1209999998</v>
      </c>
      <c r="M450" s="94">
        <v>0</v>
      </c>
      <c r="N450" s="94">
        <v>2150121.6309999996</v>
      </c>
      <c r="O450" s="94">
        <v>1844525.3809999998</v>
      </c>
      <c r="P450" s="94">
        <v>0</v>
      </c>
      <c r="Q450" s="94">
        <v>0</v>
      </c>
      <c r="R450" s="94">
        <v>0</v>
      </c>
    </row>
    <row r="451" spans="1:18" ht="18.75" customHeight="1">
      <c r="A451" s="106"/>
      <c r="B451" s="122" t="s">
        <v>52</v>
      </c>
      <c r="C451" s="122"/>
      <c r="D451" s="122"/>
      <c r="E451" s="95">
        <f>SUM(E448:E450)</f>
        <v>29707892.599999998</v>
      </c>
      <c r="F451" s="95">
        <v>4094337.5149999997</v>
      </c>
      <c r="G451" s="95">
        <v>1496762.1</v>
      </c>
      <c r="H451" s="95">
        <v>577231.445</v>
      </c>
      <c r="I451" s="95">
        <v>2312818.935</v>
      </c>
      <c r="J451" s="95">
        <v>0</v>
      </c>
      <c r="K451" s="95">
        <v>0</v>
      </c>
      <c r="L451" s="95">
        <v>5046573.385</v>
      </c>
      <c r="M451" s="95">
        <v>0</v>
      </c>
      <c r="N451" s="95">
        <v>8708987.735</v>
      </c>
      <c r="O451" s="95">
        <v>7471181.484999999</v>
      </c>
      <c r="P451" s="95">
        <v>0</v>
      </c>
      <c r="Q451" s="95">
        <v>0</v>
      </c>
      <c r="R451" s="95">
        <v>0</v>
      </c>
    </row>
    <row r="452" spans="1:18" ht="18.75" customHeight="1">
      <c r="A452" s="106"/>
      <c r="B452" s="122" t="s">
        <v>352</v>
      </c>
      <c r="C452" s="122"/>
      <c r="D452" s="122"/>
      <c r="E452" s="117"/>
      <c r="F452" s="100"/>
      <c r="G452" s="100"/>
      <c r="H452" s="100"/>
      <c r="I452" s="100"/>
      <c r="J452" s="100"/>
      <c r="K452" s="100"/>
      <c r="L452" s="100"/>
      <c r="M452" s="100"/>
      <c r="N452" s="118"/>
      <c r="O452" s="100"/>
      <c r="P452" s="100"/>
      <c r="Q452" s="100"/>
      <c r="R452" s="100"/>
    </row>
    <row r="453" spans="1:18" ht="18.75" customHeight="1">
      <c r="A453" s="24">
        <v>89</v>
      </c>
      <c r="B453" s="24">
        <v>1</v>
      </c>
      <c r="C453" s="25" t="s">
        <v>203</v>
      </c>
      <c r="D453" s="25" t="s">
        <v>204</v>
      </c>
      <c r="E453" s="94">
        <f>SUM(F453:R453)</f>
        <v>7771262.022256996</v>
      </c>
      <c r="F453" s="94">
        <v>1405089.134</v>
      </c>
      <c r="G453" s="94">
        <v>473980.4186159901</v>
      </c>
      <c r="H453" s="94">
        <v>274865.082</v>
      </c>
      <c r="I453" s="94">
        <v>240604.38164100464</v>
      </c>
      <c r="J453" s="94">
        <v>0</v>
      </c>
      <c r="K453" s="94">
        <v>0</v>
      </c>
      <c r="L453" s="94">
        <v>0</v>
      </c>
      <c r="M453" s="94">
        <v>0</v>
      </c>
      <c r="N453" s="94">
        <v>3375266.0960000004</v>
      </c>
      <c r="O453" s="94">
        <v>2001456.91</v>
      </c>
      <c r="P453" s="94">
        <v>0</v>
      </c>
      <c r="Q453" s="94">
        <v>0</v>
      </c>
      <c r="R453" s="94">
        <v>0</v>
      </c>
    </row>
    <row r="454" spans="1:18" ht="18.75" customHeight="1">
      <c r="A454" s="24">
        <v>90</v>
      </c>
      <c r="B454" s="24">
        <v>2</v>
      </c>
      <c r="C454" s="25" t="s">
        <v>203</v>
      </c>
      <c r="D454" s="25" t="s">
        <v>353</v>
      </c>
      <c r="E454" s="94">
        <f>SUM(F454:R454)</f>
        <v>1431320</v>
      </c>
      <c r="F454" s="94">
        <v>0</v>
      </c>
      <c r="G454" s="94">
        <v>0</v>
      </c>
      <c r="H454" s="94">
        <v>0</v>
      </c>
      <c r="I454" s="94">
        <v>0</v>
      </c>
      <c r="J454" s="94">
        <v>0</v>
      </c>
      <c r="K454" s="94">
        <v>0</v>
      </c>
      <c r="L454" s="94">
        <v>1431320</v>
      </c>
      <c r="M454" s="94">
        <v>0</v>
      </c>
      <c r="N454" s="94">
        <v>0</v>
      </c>
      <c r="O454" s="94">
        <v>0</v>
      </c>
      <c r="P454" s="94">
        <v>0</v>
      </c>
      <c r="Q454" s="94">
        <v>0</v>
      </c>
      <c r="R454" s="94">
        <v>0</v>
      </c>
    </row>
    <row r="455" spans="1:18" ht="18.75" customHeight="1">
      <c r="A455" s="24">
        <v>91</v>
      </c>
      <c r="B455" s="24">
        <v>3</v>
      </c>
      <c r="C455" s="25" t="s">
        <v>203</v>
      </c>
      <c r="D455" s="25" t="s">
        <v>354</v>
      </c>
      <c r="E455" s="94">
        <f>SUM(F455:R455)</f>
        <v>1829799.4880000001</v>
      </c>
      <c r="F455" s="94">
        <v>0</v>
      </c>
      <c r="G455" s="94">
        <v>0</v>
      </c>
      <c r="H455" s="94">
        <v>0</v>
      </c>
      <c r="I455" s="94">
        <v>0</v>
      </c>
      <c r="J455" s="94">
        <v>0</v>
      </c>
      <c r="K455" s="94">
        <v>0</v>
      </c>
      <c r="L455" s="94">
        <v>1829799.4880000001</v>
      </c>
      <c r="M455" s="94">
        <v>0</v>
      </c>
      <c r="N455" s="94">
        <v>0</v>
      </c>
      <c r="O455" s="94">
        <v>0</v>
      </c>
      <c r="P455" s="94">
        <v>0</v>
      </c>
      <c r="Q455" s="94">
        <v>0</v>
      </c>
      <c r="R455" s="94">
        <v>0</v>
      </c>
    </row>
    <row r="456" spans="1:18" ht="18.75" customHeight="1">
      <c r="A456" s="24">
        <v>92</v>
      </c>
      <c r="B456" s="24">
        <v>4</v>
      </c>
      <c r="C456" s="25" t="s">
        <v>355</v>
      </c>
      <c r="D456" s="25" t="s">
        <v>356</v>
      </c>
      <c r="E456" s="94">
        <f>SUM(F456:R456)</f>
        <v>1416434.2719999999</v>
      </c>
      <c r="F456" s="94">
        <v>0</v>
      </c>
      <c r="G456" s="94">
        <v>0</v>
      </c>
      <c r="H456" s="94">
        <v>0</v>
      </c>
      <c r="I456" s="94">
        <v>0</v>
      </c>
      <c r="J456" s="94">
        <v>0</v>
      </c>
      <c r="K456" s="94">
        <v>0</v>
      </c>
      <c r="L456" s="94">
        <v>1416434.2719999999</v>
      </c>
      <c r="M456" s="94">
        <v>0</v>
      </c>
      <c r="N456" s="94">
        <v>0</v>
      </c>
      <c r="O456" s="94">
        <v>0</v>
      </c>
      <c r="P456" s="94">
        <v>0</v>
      </c>
      <c r="Q456" s="94">
        <v>0</v>
      </c>
      <c r="R456" s="94">
        <v>0</v>
      </c>
    </row>
    <row r="457" spans="1:18" ht="18.75" customHeight="1">
      <c r="A457" s="24">
        <v>93</v>
      </c>
      <c r="B457" s="24">
        <v>5</v>
      </c>
      <c r="C457" s="25" t="s">
        <v>355</v>
      </c>
      <c r="D457" s="25" t="s">
        <v>357</v>
      </c>
      <c r="E457" s="94">
        <f>SUM(F457:R457)</f>
        <v>1373494.672</v>
      </c>
      <c r="F457" s="94">
        <v>0</v>
      </c>
      <c r="G457" s="94">
        <v>0</v>
      </c>
      <c r="H457" s="94">
        <v>0</v>
      </c>
      <c r="I457" s="94">
        <v>0</v>
      </c>
      <c r="J457" s="94">
        <v>0</v>
      </c>
      <c r="K457" s="94">
        <v>0</v>
      </c>
      <c r="L457" s="94">
        <v>1373494.672</v>
      </c>
      <c r="M457" s="94">
        <v>0</v>
      </c>
      <c r="N457" s="94">
        <v>0</v>
      </c>
      <c r="O457" s="94">
        <v>0</v>
      </c>
      <c r="P457" s="94">
        <v>0</v>
      </c>
      <c r="Q457" s="94">
        <v>0</v>
      </c>
      <c r="R457" s="94">
        <v>0</v>
      </c>
    </row>
    <row r="458" spans="1:18" ht="18.75" customHeight="1">
      <c r="A458" s="106"/>
      <c r="B458" s="122" t="s">
        <v>52</v>
      </c>
      <c r="C458" s="122"/>
      <c r="D458" s="122"/>
      <c r="E458" s="95">
        <f>SUM(E453:E457)</f>
        <v>13822310.454256997</v>
      </c>
      <c r="F458" s="95">
        <v>1405089.134</v>
      </c>
      <c r="G458" s="95">
        <v>473980.4186159901</v>
      </c>
      <c r="H458" s="95">
        <v>274865.082</v>
      </c>
      <c r="I458" s="95">
        <v>240604.38164100464</v>
      </c>
      <c r="J458" s="95">
        <v>0</v>
      </c>
      <c r="K458" s="95">
        <v>0</v>
      </c>
      <c r="L458" s="95">
        <v>6051048.432</v>
      </c>
      <c r="M458" s="95">
        <v>0</v>
      </c>
      <c r="N458" s="95">
        <v>3375266.0960000004</v>
      </c>
      <c r="O458" s="95">
        <v>2001456.91</v>
      </c>
      <c r="P458" s="95">
        <v>0</v>
      </c>
      <c r="Q458" s="95">
        <v>0</v>
      </c>
      <c r="R458" s="95">
        <v>0</v>
      </c>
    </row>
    <row r="459" spans="1:18" ht="18.75" customHeight="1">
      <c r="A459" s="106"/>
      <c r="B459" s="122" t="s">
        <v>358</v>
      </c>
      <c r="C459" s="122"/>
      <c r="D459" s="122"/>
      <c r="E459" s="117"/>
      <c r="F459" s="100"/>
      <c r="G459" s="100"/>
      <c r="H459" s="100"/>
      <c r="I459" s="100"/>
      <c r="J459" s="100"/>
      <c r="K459" s="100"/>
      <c r="L459" s="100"/>
      <c r="M459" s="100"/>
      <c r="N459" s="118"/>
      <c r="O459" s="100"/>
      <c r="P459" s="100"/>
      <c r="Q459" s="100"/>
      <c r="R459" s="100"/>
    </row>
    <row r="460" spans="1:18" ht="18.75" customHeight="1">
      <c r="A460" s="24">
        <v>94</v>
      </c>
      <c r="B460" s="24">
        <v>1</v>
      </c>
      <c r="C460" s="25" t="s">
        <v>359</v>
      </c>
      <c r="D460" s="25" t="s">
        <v>360</v>
      </c>
      <c r="E460" s="94">
        <f>SUM(F460:R460)</f>
        <v>163081.092</v>
      </c>
      <c r="F460" s="94">
        <v>0</v>
      </c>
      <c r="G460" s="94">
        <v>0</v>
      </c>
      <c r="H460" s="94">
        <v>163081.092</v>
      </c>
      <c r="I460" s="94">
        <v>0</v>
      </c>
      <c r="J460" s="94">
        <v>0</v>
      </c>
      <c r="K460" s="94">
        <v>0</v>
      </c>
      <c r="L460" s="94">
        <v>0</v>
      </c>
      <c r="M460" s="94">
        <v>0</v>
      </c>
      <c r="N460" s="94">
        <v>0</v>
      </c>
      <c r="O460" s="94">
        <v>0</v>
      </c>
      <c r="P460" s="94">
        <v>0</v>
      </c>
      <c r="Q460" s="94">
        <v>0</v>
      </c>
      <c r="R460" s="94">
        <v>0</v>
      </c>
    </row>
    <row r="461" spans="1:18" ht="18.75" customHeight="1">
      <c r="A461" s="106"/>
      <c r="B461" s="122" t="s">
        <v>52</v>
      </c>
      <c r="C461" s="122"/>
      <c r="D461" s="122"/>
      <c r="E461" s="95">
        <f>SUM(E460)</f>
        <v>163081.092</v>
      </c>
      <c r="F461" s="95">
        <v>0</v>
      </c>
      <c r="G461" s="95">
        <v>0</v>
      </c>
      <c r="H461" s="95">
        <v>163081.092</v>
      </c>
      <c r="I461" s="95">
        <v>0</v>
      </c>
      <c r="J461" s="95">
        <v>0</v>
      </c>
      <c r="K461" s="95">
        <v>0</v>
      </c>
      <c r="L461" s="95">
        <v>0</v>
      </c>
      <c r="M461" s="95">
        <v>0</v>
      </c>
      <c r="N461" s="95">
        <v>0</v>
      </c>
      <c r="O461" s="95">
        <v>0</v>
      </c>
      <c r="P461" s="95">
        <v>0</v>
      </c>
      <c r="Q461" s="95">
        <v>0</v>
      </c>
      <c r="R461" s="95">
        <v>0</v>
      </c>
    </row>
    <row r="462" spans="1:18" ht="18.75" customHeight="1">
      <c r="A462" s="106"/>
      <c r="B462" s="122" t="s">
        <v>53</v>
      </c>
      <c r="C462" s="122"/>
      <c r="D462" s="122"/>
      <c r="E462" s="117"/>
      <c r="F462" s="100"/>
      <c r="G462" s="100"/>
      <c r="H462" s="100"/>
      <c r="I462" s="100"/>
      <c r="J462" s="100"/>
      <c r="K462" s="100"/>
      <c r="L462" s="100"/>
      <c r="M462" s="100"/>
      <c r="N462" s="118"/>
      <c r="O462" s="100"/>
      <c r="P462" s="100"/>
      <c r="Q462" s="100"/>
      <c r="R462" s="100"/>
    </row>
    <row r="463" spans="1:18" ht="18.75" customHeight="1">
      <c r="A463" s="24">
        <v>95</v>
      </c>
      <c r="B463" s="24">
        <v>1</v>
      </c>
      <c r="C463" s="25" t="s">
        <v>54</v>
      </c>
      <c r="D463" s="25" t="s">
        <v>55</v>
      </c>
      <c r="E463" s="94">
        <f aca="true" t="shared" si="26" ref="E463:E526">SUM(F463:R463)</f>
        <v>10241271.6</v>
      </c>
      <c r="F463" s="94">
        <v>0</v>
      </c>
      <c r="G463" s="94">
        <v>1170505.8120000002</v>
      </c>
      <c r="H463" s="94">
        <v>0</v>
      </c>
      <c r="I463" s="94">
        <v>0</v>
      </c>
      <c r="J463" s="94">
        <v>0</v>
      </c>
      <c r="K463" s="94">
        <v>0</v>
      </c>
      <c r="L463" s="94">
        <v>0</v>
      </c>
      <c r="M463" s="94">
        <v>0</v>
      </c>
      <c r="N463" s="94">
        <v>5573889.125</v>
      </c>
      <c r="O463" s="94">
        <v>3496876.663</v>
      </c>
      <c r="P463" s="94">
        <v>0</v>
      </c>
      <c r="Q463" s="94">
        <v>0</v>
      </c>
      <c r="R463" s="94">
        <v>0</v>
      </c>
    </row>
    <row r="464" spans="1:18" ht="18.75" customHeight="1">
      <c r="A464" s="24">
        <f>A463+1</f>
        <v>96</v>
      </c>
      <c r="B464" s="24">
        <f>B463+1</f>
        <v>2</v>
      </c>
      <c r="C464" s="25" t="s">
        <v>54</v>
      </c>
      <c r="D464" s="25" t="s">
        <v>361</v>
      </c>
      <c r="E464" s="94">
        <f t="shared" si="26"/>
        <v>1152369.332</v>
      </c>
      <c r="F464" s="94">
        <v>0</v>
      </c>
      <c r="G464" s="94">
        <v>0</v>
      </c>
      <c r="H464" s="94">
        <v>0</v>
      </c>
      <c r="I464" s="94">
        <v>1152369.332</v>
      </c>
      <c r="J464" s="94">
        <v>0</v>
      </c>
      <c r="K464" s="94">
        <v>0</v>
      </c>
      <c r="L464" s="94">
        <v>0</v>
      </c>
      <c r="M464" s="94">
        <v>0</v>
      </c>
      <c r="N464" s="94">
        <v>0</v>
      </c>
      <c r="O464" s="94">
        <v>0</v>
      </c>
      <c r="P464" s="94">
        <v>0</v>
      </c>
      <c r="Q464" s="94">
        <v>0</v>
      </c>
      <c r="R464" s="94">
        <v>0</v>
      </c>
    </row>
    <row r="465" spans="1:18" ht="18.75" customHeight="1">
      <c r="A465" s="24">
        <f aca="true" t="shared" si="27" ref="A465:B480">A464+1</f>
        <v>97</v>
      </c>
      <c r="B465" s="24">
        <f t="shared" si="27"/>
        <v>3</v>
      </c>
      <c r="C465" s="25" t="s">
        <v>54</v>
      </c>
      <c r="D465" s="25" t="s">
        <v>56</v>
      </c>
      <c r="E465" s="94">
        <f t="shared" si="26"/>
        <v>1969908.382</v>
      </c>
      <c r="F465" s="94">
        <v>0</v>
      </c>
      <c r="G465" s="94">
        <v>1969908.382</v>
      </c>
      <c r="H465" s="94">
        <v>0</v>
      </c>
      <c r="I465" s="94">
        <v>0</v>
      </c>
      <c r="J465" s="94">
        <v>0</v>
      </c>
      <c r="K465" s="94">
        <v>0</v>
      </c>
      <c r="L465" s="94">
        <v>0</v>
      </c>
      <c r="M465" s="94">
        <v>0</v>
      </c>
      <c r="N465" s="94">
        <v>0</v>
      </c>
      <c r="O465" s="94">
        <v>0</v>
      </c>
      <c r="P465" s="94">
        <v>0</v>
      </c>
      <c r="Q465" s="94">
        <v>0</v>
      </c>
      <c r="R465" s="94">
        <v>0</v>
      </c>
    </row>
    <row r="466" spans="1:18" ht="18.75" customHeight="1">
      <c r="A466" s="24">
        <f t="shared" si="27"/>
        <v>98</v>
      </c>
      <c r="B466" s="24">
        <f t="shared" si="27"/>
        <v>4</v>
      </c>
      <c r="C466" s="25" t="s">
        <v>54</v>
      </c>
      <c r="D466" s="25" t="s">
        <v>205</v>
      </c>
      <c r="E466" s="94">
        <f t="shared" si="26"/>
        <v>2225715.7152246637</v>
      </c>
      <c r="F466" s="94">
        <v>0</v>
      </c>
      <c r="G466" s="94">
        <v>0</v>
      </c>
      <c r="H466" s="94">
        <v>929902.428</v>
      </c>
      <c r="I466" s="94">
        <v>1295813.287224664</v>
      </c>
      <c r="J466" s="94">
        <v>0</v>
      </c>
      <c r="K466" s="94">
        <v>0</v>
      </c>
      <c r="L466" s="94">
        <v>0</v>
      </c>
      <c r="M466" s="94">
        <v>0</v>
      </c>
      <c r="N466" s="94">
        <v>0</v>
      </c>
      <c r="O466" s="94">
        <v>0</v>
      </c>
      <c r="P466" s="94">
        <v>0</v>
      </c>
      <c r="Q466" s="94">
        <v>0</v>
      </c>
      <c r="R466" s="94">
        <v>0</v>
      </c>
    </row>
    <row r="467" spans="1:18" ht="18.75" customHeight="1">
      <c r="A467" s="24">
        <f t="shared" si="27"/>
        <v>99</v>
      </c>
      <c r="B467" s="24">
        <f t="shared" si="27"/>
        <v>5</v>
      </c>
      <c r="C467" s="25" t="s">
        <v>54</v>
      </c>
      <c r="D467" s="25" t="s">
        <v>206</v>
      </c>
      <c r="E467" s="94">
        <f t="shared" si="26"/>
        <v>3379478.9437792283</v>
      </c>
      <c r="F467" s="94">
        <v>1739554.5840000003</v>
      </c>
      <c r="G467" s="94">
        <v>883494.7920000001</v>
      </c>
      <c r="H467" s="94">
        <v>207927.0997792282</v>
      </c>
      <c r="I467" s="94">
        <v>548502.468</v>
      </c>
      <c r="J467" s="94">
        <v>0</v>
      </c>
      <c r="K467" s="94">
        <v>0</v>
      </c>
      <c r="L467" s="94">
        <v>0</v>
      </c>
      <c r="M467" s="94">
        <v>0</v>
      </c>
      <c r="N467" s="94">
        <v>0</v>
      </c>
      <c r="O467" s="94">
        <v>0</v>
      </c>
      <c r="P467" s="94">
        <v>0</v>
      </c>
      <c r="Q467" s="94">
        <v>0</v>
      </c>
      <c r="R467" s="94">
        <v>0</v>
      </c>
    </row>
    <row r="468" spans="1:18" ht="18.75" customHeight="1">
      <c r="A468" s="24">
        <f t="shared" si="27"/>
        <v>100</v>
      </c>
      <c r="B468" s="24">
        <f t="shared" si="27"/>
        <v>6</v>
      </c>
      <c r="C468" s="25" t="s">
        <v>54</v>
      </c>
      <c r="D468" s="25" t="s">
        <v>362</v>
      </c>
      <c r="E468" s="94">
        <f t="shared" si="26"/>
        <v>1970608.942</v>
      </c>
      <c r="F468" s="94">
        <v>1599669.692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4">
        <v>0</v>
      </c>
      <c r="M468" s="94">
        <v>0</v>
      </c>
      <c r="N468" s="94">
        <v>0</v>
      </c>
      <c r="O468" s="94">
        <v>0</v>
      </c>
      <c r="P468" s="94">
        <v>0</v>
      </c>
      <c r="Q468" s="94">
        <v>370939.25</v>
      </c>
      <c r="R468" s="94">
        <v>0</v>
      </c>
    </row>
    <row r="469" spans="1:18" ht="18.75" customHeight="1">
      <c r="A469" s="24">
        <f t="shared" si="27"/>
        <v>101</v>
      </c>
      <c r="B469" s="24">
        <f t="shared" si="27"/>
        <v>7</v>
      </c>
      <c r="C469" s="25" t="s">
        <v>54</v>
      </c>
      <c r="D469" s="25" t="s">
        <v>363</v>
      </c>
      <c r="E469" s="94">
        <f t="shared" si="26"/>
        <v>176509.11</v>
      </c>
      <c r="F469" s="94">
        <v>0</v>
      </c>
      <c r="G469" s="94">
        <v>0</v>
      </c>
      <c r="H469" s="94">
        <v>0</v>
      </c>
      <c r="I469" s="94">
        <v>0</v>
      </c>
      <c r="J469" s="94">
        <v>0</v>
      </c>
      <c r="K469" s="94">
        <v>0</v>
      </c>
      <c r="L469" s="94">
        <v>0</v>
      </c>
      <c r="M469" s="94">
        <v>0</v>
      </c>
      <c r="N469" s="94">
        <v>0</v>
      </c>
      <c r="O469" s="94">
        <v>0</v>
      </c>
      <c r="P469" s="94">
        <v>0</v>
      </c>
      <c r="Q469" s="94">
        <v>176509.11</v>
      </c>
      <c r="R469" s="94">
        <v>0</v>
      </c>
    </row>
    <row r="470" spans="1:18" ht="18.75" customHeight="1">
      <c r="A470" s="24">
        <f t="shared" si="27"/>
        <v>102</v>
      </c>
      <c r="B470" s="24">
        <f t="shared" si="27"/>
        <v>8</v>
      </c>
      <c r="C470" s="25" t="s">
        <v>54</v>
      </c>
      <c r="D470" s="25" t="s">
        <v>364</v>
      </c>
      <c r="E470" s="94">
        <f t="shared" si="26"/>
        <v>269282.88</v>
      </c>
      <c r="F470" s="94">
        <v>0</v>
      </c>
      <c r="G470" s="94">
        <v>0</v>
      </c>
      <c r="H470" s="94">
        <v>0</v>
      </c>
      <c r="I470" s="94">
        <v>0</v>
      </c>
      <c r="J470" s="94">
        <v>0</v>
      </c>
      <c r="K470" s="94">
        <v>0</v>
      </c>
      <c r="L470" s="94">
        <v>0</v>
      </c>
      <c r="M470" s="94">
        <v>0</v>
      </c>
      <c r="N470" s="94">
        <v>0</v>
      </c>
      <c r="O470" s="94">
        <v>0</v>
      </c>
      <c r="P470" s="94">
        <v>0</v>
      </c>
      <c r="Q470" s="94">
        <v>269282.88</v>
      </c>
      <c r="R470" s="94">
        <v>0</v>
      </c>
    </row>
    <row r="471" spans="1:18" ht="18.75" customHeight="1">
      <c r="A471" s="24">
        <f t="shared" si="27"/>
        <v>103</v>
      </c>
      <c r="B471" s="24">
        <f t="shared" si="27"/>
        <v>9</v>
      </c>
      <c r="C471" s="25" t="s">
        <v>54</v>
      </c>
      <c r="D471" s="25" t="s">
        <v>365</v>
      </c>
      <c r="E471" s="94">
        <f t="shared" si="26"/>
        <v>13482693</v>
      </c>
      <c r="F471" s="94">
        <v>1858179.5399999998</v>
      </c>
      <c r="G471" s="94">
        <v>679294.14</v>
      </c>
      <c r="H471" s="94">
        <v>261972.69</v>
      </c>
      <c r="I471" s="94">
        <v>1049657.595</v>
      </c>
      <c r="J471" s="94">
        <v>0</v>
      </c>
      <c r="K471" s="94">
        <v>0</v>
      </c>
      <c r="L471" s="94">
        <v>2290349.04</v>
      </c>
      <c r="M471" s="94">
        <v>0</v>
      </c>
      <c r="N471" s="94">
        <v>3952501.14</v>
      </c>
      <c r="O471" s="94">
        <v>3390738.855</v>
      </c>
      <c r="P471" s="94">
        <v>0</v>
      </c>
      <c r="Q471" s="94">
        <v>0</v>
      </c>
      <c r="R471" s="94">
        <v>0</v>
      </c>
    </row>
    <row r="472" spans="1:18" ht="18.75" customHeight="1">
      <c r="A472" s="24">
        <f t="shared" si="27"/>
        <v>104</v>
      </c>
      <c r="B472" s="24">
        <f t="shared" si="27"/>
        <v>10</v>
      </c>
      <c r="C472" s="25" t="s">
        <v>54</v>
      </c>
      <c r="D472" s="25" t="s">
        <v>366</v>
      </c>
      <c r="E472" s="94">
        <f t="shared" si="26"/>
        <v>13648483.8</v>
      </c>
      <c r="F472" s="94">
        <v>1881028.764</v>
      </c>
      <c r="G472" s="94">
        <v>687647.124</v>
      </c>
      <c r="H472" s="94">
        <v>265194.054</v>
      </c>
      <c r="I472" s="94">
        <v>1062564.7770000002</v>
      </c>
      <c r="J472" s="94">
        <v>0</v>
      </c>
      <c r="K472" s="94">
        <v>0</v>
      </c>
      <c r="L472" s="94">
        <v>2318512.464</v>
      </c>
      <c r="M472" s="94">
        <v>0</v>
      </c>
      <c r="N472" s="94">
        <v>4001103.3240000005</v>
      </c>
      <c r="O472" s="94">
        <v>3432433.293</v>
      </c>
      <c r="P472" s="94">
        <v>0</v>
      </c>
      <c r="Q472" s="94">
        <v>0</v>
      </c>
      <c r="R472" s="94">
        <v>0</v>
      </c>
    </row>
    <row r="473" spans="1:18" ht="18.75" customHeight="1">
      <c r="A473" s="24">
        <f t="shared" si="27"/>
        <v>105</v>
      </c>
      <c r="B473" s="24">
        <f t="shared" si="27"/>
        <v>11</v>
      </c>
      <c r="C473" s="25" t="s">
        <v>54</v>
      </c>
      <c r="D473" s="25" t="s">
        <v>367</v>
      </c>
      <c r="E473" s="94">
        <f t="shared" si="26"/>
        <v>570459.99</v>
      </c>
      <c r="F473" s="94">
        <v>0</v>
      </c>
      <c r="G473" s="94">
        <v>0</v>
      </c>
      <c r="H473" s="94">
        <v>0</v>
      </c>
      <c r="I473" s="94">
        <v>0</v>
      </c>
      <c r="J473" s="94">
        <v>0</v>
      </c>
      <c r="K473" s="94">
        <v>0</v>
      </c>
      <c r="L473" s="94">
        <v>0</v>
      </c>
      <c r="M473" s="94">
        <v>0</v>
      </c>
      <c r="N473" s="94">
        <v>0</v>
      </c>
      <c r="O473" s="94">
        <v>0</v>
      </c>
      <c r="P473" s="94">
        <v>0</v>
      </c>
      <c r="Q473" s="94">
        <v>570459.99</v>
      </c>
      <c r="R473" s="94">
        <v>0</v>
      </c>
    </row>
    <row r="474" spans="1:18" ht="18.75" customHeight="1">
      <c r="A474" s="24">
        <f t="shared" si="27"/>
        <v>106</v>
      </c>
      <c r="B474" s="24">
        <f t="shared" si="27"/>
        <v>12</v>
      </c>
      <c r="C474" s="25" t="s">
        <v>54</v>
      </c>
      <c r="D474" s="25" t="s">
        <v>368</v>
      </c>
      <c r="E474" s="94">
        <f t="shared" si="26"/>
        <v>519969.45</v>
      </c>
      <c r="F474" s="94">
        <v>0</v>
      </c>
      <c r="G474" s="94">
        <v>0</v>
      </c>
      <c r="H474" s="94">
        <v>0</v>
      </c>
      <c r="I474" s="94">
        <v>0</v>
      </c>
      <c r="J474" s="94">
        <v>0</v>
      </c>
      <c r="K474" s="94">
        <v>0</v>
      </c>
      <c r="L474" s="94">
        <v>0</v>
      </c>
      <c r="M474" s="94">
        <v>0</v>
      </c>
      <c r="N474" s="94">
        <v>0</v>
      </c>
      <c r="O474" s="94">
        <v>0</v>
      </c>
      <c r="P474" s="94">
        <v>0</v>
      </c>
      <c r="Q474" s="94">
        <v>519969.45</v>
      </c>
      <c r="R474" s="94">
        <v>0</v>
      </c>
    </row>
    <row r="475" spans="1:18" ht="18.75" customHeight="1">
      <c r="A475" s="24">
        <f t="shared" si="27"/>
        <v>107</v>
      </c>
      <c r="B475" s="24">
        <f t="shared" si="27"/>
        <v>13</v>
      </c>
      <c r="C475" s="25" t="s">
        <v>54</v>
      </c>
      <c r="D475" s="25" t="s">
        <v>369</v>
      </c>
      <c r="E475" s="94">
        <f t="shared" si="26"/>
        <v>518982.5</v>
      </c>
      <c r="F475" s="94">
        <v>0</v>
      </c>
      <c r="G475" s="94">
        <v>0</v>
      </c>
      <c r="H475" s="94">
        <v>0</v>
      </c>
      <c r="I475" s="94">
        <v>0</v>
      </c>
      <c r="J475" s="94">
        <v>0</v>
      </c>
      <c r="K475" s="94">
        <v>0</v>
      </c>
      <c r="L475" s="94">
        <v>0</v>
      </c>
      <c r="M475" s="94">
        <v>0</v>
      </c>
      <c r="N475" s="94">
        <v>0</v>
      </c>
      <c r="O475" s="94">
        <v>0</v>
      </c>
      <c r="P475" s="94">
        <v>0</v>
      </c>
      <c r="Q475" s="94">
        <v>518982.5</v>
      </c>
      <c r="R475" s="94">
        <v>0</v>
      </c>
    </row>
    <row r="476" spans="1:18" ht="18.75" customHeight="1">
      <c r="A476" s="24">
        <f t="shared" si="27"/>
        <v>108</v>
      </c>
      <c r="B476" s="24">
        <f t="shared" si="27"/>
        <v>14</v>
      </c>
      <c r="C476" s="25" t="s">
        <v>54</v>
      </c>
      <c r="D476" s="25" t="s">
        <v>141</v>
      </c>
      <c r="E476" s="94">
        <f t="shared" si="26"/>
        <v>284035.26</v>
      </c>
      <c r="F476" s="94">
        <v>0</v>
      </c>
      <c r="G476" s="94">
        <v>0</v>
      </c>
      <c r="H476" s="94">
        <v>0</v>
      </c>
      <c r="I476" s="94">
        <v>0</v>
      </c>
      <c r="J476" s="94">
        <v>0</v>
      </c>
      <c r="K476" s="94">
        <v>0</v>
      </c>
      <c r="L476" s="94">
        <v>0</v>
      </c>
      <c r="M476" s="94">
        <v>0</v>
      </c>
      <c r="N476" s="94">
        <v>0</v>
      </c>
      <c r="O476" s="94">
        <v>0</v>
      </c>
      <c r="P476" s="94">
        <v>0</v>
      </c>
      <c r="Q476" s="94">
        <v>284035.26</v>
      </c>
      <c r="R476" s="94">
        <v>0</v>
      </c>
    </row>
    <row r="477" spans="1:18" ht="18.75" customHeight="1">
      <c r="A477" s="24">
        <f t="shared" si="27"/>
        <v>109</v>
      </c>
      <c r="B477" s="24">
        <f t="shared" si="27"/>
        <v>15</v>
      </c>
      <c r="C477" s="25" t="s">
        <v>54</v>
      </c>
      <c r="D477" s="25" t="s">
        <v>370</v>
      </c>
      <c r="E477" s="94">
        <f t="shared" si="26"/>
        <v>10722763.8</v>
      </c>
      <c r="F477" s="94">
        <v>1477807.164</v>
      </c>
      <c r="G477" s="94">
        <v>540241.524</v>
      </c>
      <c r="H477" s="94">
        <v>208346.454</v>
      </c>
      <c r="I477" s="94">
        <v>834790.9770000001</v>
      </c>
      <c r="J477" s="94">
        <v>0</v>
      </c>
      <c r="K477" s="94">
        <v>0</v>
      </c>
      <c r="L477" s="94">
        <v>1821510.864</v>
      </c>
      <c r="M477" s="94">
        <v>0</v>
      </c>
      <c r="N477" s="94">
        <v>3143417.7240000004</v>
      </c>
      <c r="O477" s="94">
        <v>2696649.0930000003</v>
      </c>
      <c r="P477" s="94">
        <v>0</v>
      </c>
      <c r="Q477" s="94">
        <v>0</v>
      </c>
      <c r="R477" s="94">
        <v>0</v>
      </c>
    </row>
    <row r="478" spans="1:18" ht="20.25" customHeight="1">
      <c r="A478" s="24">
        <f t="shared" si="27"/>
        <v>110</v>
      </c>
      <c r="B478" s="24">
        <f t="shared" si="27"/>
        <v>16</v>
      </c>
      <c r="C478" s="25" t="s">
        <v>54</v>
      </c>
      <c r="D478" s="25" t="s">
        <v>371</v>
      </c>
      <c r="E478" s="94">
        <f t="shared" si="26"/>
        <v>10254648.6</v>
      </c>
      <c r="F478" s="94">
        <v>1413291.7079999999</v>
      </c>
      <c r="G478" s="94">
        <v>516656.62799999997</v>
      </c>
      <c r="H478" s="94">
        <v>199250.838</v>
      </c>
      <c r="I478" s="94">
        <v>798347.169</v>
      </c>
      <c r="J478" s="94">
        <v>0</v>
      </c>
      <c r="K478" s="94">
        <v>0</v>
      </c>
      <c r="L478" s="94">
        <v>1741990.6079999998</v>
      </c>
      <c r="M478" s="94">
        <v>0</v>
      </c>
      <c r="N478" s="94">
        <v>3006188.028</v>
      </c>
      <c r="O478" s="94">
        <v>2578923.621</v>
      </c>
      <c r="P478" s="94">
        <v>0</v>
      </c>
      <c r="Q478" s="94">
        <v>0</v>
      </c>
      <c r="R478" s="94">
        <v>0</v>
      </c>
    </row>
    <row r="479" spans="1:18" ht="18.75" customHeight="1">
      <c r="A479" s="24">
        <f t="shared" si="27"/>
        <v>111</v>
      </c>
      <c r="B479" s="24">
        <f t="shared" si="27"/>
        <v>17</v>
      </c>
      <c r="C479" s="25" t="s">
        <v>54</v>
      </c>
      <c r="D479" s="25" t="s">
        <v>372</v>
      </c>
      <c r="E479" s="94">
        <f t="shared" si="26"/>
        <v>10534217.4</v>
      </c>
      <c r="F479" s="94">
        <v>1451821.7719999999</v>
      </c>
      <c r="G479" s="94">
        <v>530742.052</v>
      </c>
      <c r="H479" s="94">
        <v>204682.942</v>
      </c>
      <c r="I479" s="94">
        <v>820112.2210000001</v>
      </c>
      <c r="J479" s="94">
        <v>0</v>
      </c>
      <c r="K479" s="94">
        <v>0</v>
      </c>
      <c r="L479" s="94">
        <v>1789481.872</v>
      </c>
      <c r="M479" s="94">
        <v>0</v>
      </c>
      <c r="N479" s="94">
        <v>3088144.6520000002</v>
      </c>
      <c r="O479" s="94">
        <v>2649231.889</v>
      </c>
      <c r="P479" s="94">
        <v>0</v>
      </c>
      <c r="Q479" s="94">
        <v>0</v>
      </c>
      <c r="R479" s="94">
        <v>0</v>
      </c>
    </row>
    <row r="480" spans="1:18" ht="18.75" customHeight="1">
      <c r="A480" s="24">
        <f t="shared" si="27"/>
        <v>112</v>
      </c>
      <c r="B480" s="24">
        <f t="shared" si="27"/>
        <v>18</v>
      </c>
      <c r="C480" s="25" t="s">
        <v>54</v>
      </c>
      <c r="D480" s="25" t="s">
        <v>373</v>
      </c>
      <c r="E480" s="94">
        <f t="shared" si="26"/>
        <v>11138866.2</v>
      </c>
      <c r="F480" s="94">
        <v>1535154.2359999998</v>
      </c>
      <c r="G480" s="94">
        <v>561205.8759999999</v>
      </c>
      <c r="H480" s="94">
        <v>216431.44599999997</v>
      </c>
      <c r="I480" s="94">
        <v>867185.473</v>
      </c>
      <c r="J480" s="94">
        <v>0</v>
      </c>
      <c r="K480" s="94">
        <v>0</v>
      </c>
      <c r="L480" s="94">
        <v>1892195.5359999998</v>
      </c>
      <c r="M480" s="94">
        <v>0</v>
      </c>
      <c r="N480" s="94">
        <v>3265399.676</v>
      </c>
      <c r="O480" s="94">
        <v>2801293.957</v>
      </c>
      <c r="P480" s="94">
        <v>0</v>
      </c>
      <c r="Q480" s="94">
        <v>0</v>
      </c>
      <c r="R480" s="94">
        <v>0</v>
      </c>
    </row>
    <row r="481" spans="1:18" ht="18.75" customHeight="1">
      <c r="A481" s="24">
        <f aca="true" t="shared" si="28" ref="A481:B496">A480+1</f>
        <v>113</v>
      </c>
      <c r="B481" s="24">
        <f t="shared" si="28"/>
        <v>19</v>
      </c>
      <c r="C481" s="25" t="s">
        <v>54</v>
      </c>
      <c r="D481" s="25" t="s">
        <v>374</v>
      </c>
      <c r="E481" s="94">
        <f t="shared" si="26"/>
        <v>282655.368</v>
      </c>
      <c r="F481" s="94">
        <v>0</v>
      </c>
      <c r="G481" s="94">
        <v>0</v>
      </c>
      <c r="H481" s="94">
        <v>106873.488</v>
      </c>
      <c r="I481" s="94">
        <v>0</v>
      </c>
      <c r="J481" s="94">
        <v>0</v>
      </c>
      <c r="K481" s="94">
        <v>0</v>
      </c>
      <c r="L481" s="94">
        <v>0</v>
      </c>
      <c r="M481" s="94">
        <v>0</v>
      </c>
      <c r="N481" s="94">
        <v>0</v>
      </c>
      <c r="O481" s="94">
        <v>0</v>
      </c>
      <c r="P481" s="94">
        <v>0</v>
      </c>
      <c r="Q481" s="94">
        <v>175781.88</v>
      </c>
      <c r="R481" s="94">
        <v>0</v>
      </c>
    </row>
    <row r="482" spans="1:18" ht="18.75" customHeight="1">
      <c r="A482" s="24">
        <f t="shared" si="28"/>
        <v>114</v>
      </c>
      <c r="B482" s="24">
        <f t="shared" si="28"/>
        <v>20</v>
      </c>
      <c r="C482" s="25" t="s">
        <v>54</v>
      </c>
      <c r="D482" s="25" t="s">
        <v>208</v>
      </c>
      <c r="E482" s="94">
        <f t="shared" si="26"/>
        <v>1407418.083</v>
      </c>
      <c r="F482" s="94">
        <v>931598.5320000001</v>
      </c>
      <c r="G482" s="94">
        <v>0</v>
      </c>
      <c r="H482" s="94">
        <v>182075.33700000003</v>
      </c>
      <c r="I482" s="94">
        <v>293744.21400000004</v>
      </c>
      <c r="J482" s="94">
        <v>0</v>
      </c>
      <c r="K482" s="94">
        <v>0</v>
      </c>
      <c r="L482" s="94">
        <v>0</v>
      </c>
      <c r="M482" s="94">
        <v>0</v>
      </c>
      <c r="N482" s="94">
        <v>0</v>
      </c>
      <c r="O482" s="94">
        <v>0</v>
      </c>
      <c r="P482" s="94">
        <v>0</v>
      </c>
      <c r="Q482" s="94">
        <v>0</v>
      </c>
      <c r="R482" s="94">
        <v>0</v>
      </c>
    </row>
    <row r="483" spans="1:18" ht="18.75" customHeight="1">
      <c r="A483" s="24">
        <f t="shared" si="28"/>
        <v>115</v>
      </c>
      <c r="B483" s="24">
        <f t="shared" si="28"/>
        <v>21</v>
      </c>
      <c r="C483" s="25" t="s">
        <v>54</v>
      </c>
      <c r="D483" s="25" t="s">
        <v>375</v>
      </c>
      <c r="E483" s="94">
        <f t="shared" si="26"/>
        <v>1287412.334</v>
      </c>
      <c r="F483" s="94">
        <v>1287412.334</v>
      </c>
      <c r="G483" s="94">
        <v>0</v>
      </c>
      <c r="H483" s="94">
        <v>0</v>
      </c>
      <c r="I483" s="94">
        <v>0</v>
      </c>
      <c r="J483" s="94">
        <v>0</v>
      </c>
      <c r="K483" s="94">
        <v>0</v>
      </c>
      <c r="L483" s="94">
        <v>0</v>
      </c>
      <c r="M483" s="94">
        <v>0</v>
      </c>
      <c r="N483" s="94">
        <v>0</v>
      </c>
      <c r="O483" s="94">
        <v>0</v>
      </c>
      <c r="P483" s="94">
        <v>0</v>
      </c>
      <c r="Q483" s="94">
        <v>0</v>
      </c>
      <c r="R483" s="94">
        <v>0</v>
      </c>
    </row>
    <row r="484" spans="1:18" ht="18.75" customHeight="1">
      <c r="A484" s="24">
        <f t="shared" si="28"/>
        <v>116</v>
      </c>
      <c r="B484" s="24">
        <f t="shared" si="28"/>
        <v>22</v>
      </c>
      <c r="C484" s="25" t="s">
        <v>54</v>
      </c>
      <c r="D484" s="25" t="s">
        <v>376</v>
      </c>
      <c r="E484" s="94">
        <f t="shared" si="26"/>
        <v>4993228.8</v>
      </c>
      <c r="F484" s="94">
        <v>688164.864</v>
      </c>
      <c r="G484" s="94">
        <v>251572.224</v>
      </c>
      <c r="H484" s="94">
        <v>97019.904</v>
      </c>
      <c r="I484" s="94">
        <v>388733.952</v>
      </c>
      <c r="J484" s="94">
        <v>0</v>
      </c>
      <c r="K484" s="94">
        <v>0</v>
      </c>
      <c r="L484" s="94">
        <v>848216.0639999999</v>
      </c>
      <c r="M484" s="94">
        <v>0</v>
      </c>
      <c r="N484" s="94">
        <v>1463783.4239999999</v>
      </c>
      <c r="O484" s="94">
        <v>1255738.368</v>
      </c>
      <c r="P484" s="94">
        <v>0</v>
      </c>
      <c r="Q484" s="94">
        <v>0</v>
      </c>
      <c r="R484" s="94">
        <v>0</v>
      </c>
    </row>
    <row r="485" spans="1:18" ht="18.75" customHeight="1">
      <c r="A485" s="24">
        <f t="shared" si="28"/>
        <v>117</v>
      </c>
      <c r="B485" s="24">
        <f t="shared" si="28"/>
        <v>23</v>
      </c>
      <c r="C485" s="25" t="s">
        <v>54</v>
      </c>
      <c r="D485" s="25" t="s">
        <v>377</v>
      </c>
      <c r="E485" s="94">
        <f t="shared" si="26"/>
        <v>4993228.8</v>
      </c>
      <c r="F485" s="94">
        <v>688164.864</v>
      </c>
      <c r="G485" s="94">
        <v>251572.224</v>
      </c>
      <c r="H485" s="94">
        <v>97019.904</v>
      </c>
      <c r="I485" s="94">
        <v>388733.952</v>
      </c>
      <c r="J485" s="94">
        <v>0</v>
      </c>
      <c r="K485" s="94">
        <v>0</v>
      </c>
      <c r="L485" s="94">
        <v>848216.0639999999</v>
      </c>
      <c r="M485" s="94">
        <v>0</v>
      </c>
      <c r="N485" s="94">
        <v>1463783.4239999999</v>
      </c>
      <c r="O485" s="94">
        <v>1255738.368</v>
      </c>
      <c r="P485" s="94">
        <v>0</v>
      </c>
      <c r="Q485" s="94">
        <v>0</v>
      </c>
      <c r="R485" s="94">
        <v>0</v>
      </c>
    </row>
    <row r="486" spans="1:18" ht="18.75" customHeight="1">
      <c r="A486" s="24">
        <f t="shared" si="28"/>
        <v>118</v>
      </c>
      <c r="B486" s="24">
        <f t="shared" si="28"/>
        <v>24</v>
      </c>
      <c r="C486" s="25" t="s">
        <v>54</v>
      </c>
      <c r="D486" s="25" t="s">
        <v>209</v>
      </c>
      <c r="E486" s="94">
        <f t="shared" si="26"/>
        <v>4953988.71</v>
      </c>
      <c r="F486" s="94">
        <v>955851.4800000001</v>
      </c>
      <c r="G486" s="94">
        <v>485463.24000000005</v>
      </c>
      <c r="H486" s="94">
        <v>169479.18</v>
      </c>
      <c r="I486" s="94">
        <v>258065.91</v>
      </c>
      <c r="J486" s="94">
        <v>0</v>
      </c>
      <c r="K486" s="94">
        <v>0</v>
      </c>
      <c r="L486" s="94">
        <v>624671.8200000001</v>
      </c>
      <c r="M486" s="94">
        <v>0</v>
      </c>
      <c r="N486" s="94">
        <v>1978117.3800000001</v>
      </c>
      <c r="O486" s="94">
        <v>482339.7</v>
      </c>
      <c r="P486" s="94">
        <v>0</v>
      </c>
      <c r="Q486" s="94">
        <v>0</v>
      </c>
      <c r="R486" s="94">
        <v>0</v>
      </c>
    </row>
    <row r="487" spans="1:18" ht="18.75" customHeight="1">
      <c r="A487" s="24">
        <f t="shared" si="28"/>
        <v>119</v>
      </c>
      <c r="B487" s="24">
        <f t="shared" si="28"/>
        <v>25</v>
      </c>
      <c r="C487" s="25" t="s">
        <v>54</v>
      </c>
      <c r="D487" s="25" t="s">
        <v>142</v>
      </c>
      <c r="E487" s="94">
        <f t="shared" si="26"/>
        <v>465218.20800000004</v>
      </c>
      <c r="F487" s="94">
        <v>0</v>
      </c>
      <c r="G487" s="94">
        <v>0</v>
      </c>
      <c r="H487" s="94">
        <v>35201.688</v>
      </c>
      <c r="I487" s="94">
        <v>0</v>
      </c>
      <c r="J487" s="94">
        <v>0</v>
      </c>
      <c r="K487" s="94">
        <v>0</v>
      </c>
      <c r="L487" s="94">
        <v>0</v>
      </c>
      <c r="M487" s="94">
        <v>0</v>
      </c>
      <c r="N487" s="94">
        <v>430016.52</v>
      </c>
      <c r="O487" s="94">
        <v>0</v>
      </c>
      <c r="P487" s="94">
        <v>0</v>
      </c>
      <c r="Q487" s="94">
        <v>0</v>
      </c>
      <c r="R487" s="94">
        <v>0</v>
      </c>
    </row>
    <row r="488" spans="1:18" ht="18.75" customHeight="1">
      <c r="A488" s="24">
        <f t="shared" si="28"/>
        <v>120</v>
      </c>
      <c r="B488" s="24">
        <f t="shared" si="28"/>
        <v>26</v>
      </c>
      <c r="C488" s="25" t="s">
        <v>54</v>
      </c>
      <c r="D488" s="25" t="s">
        <v>144</v>
      </c>
      <c r="E488" s="94">
        <f t="shared" si="26"/>
        <v>474985.08</v>
      </c>
      <c r="F488" s="94">
        <v>0</v>
      </c>
      <c r="G488" s="94">
        <v>0</v>
      </c>
      <c r="H488" s="94">
        <v>0</v>
      </c>
      <c r="I488" s="94">
        <v>0</v>
      </c>
      <c r="J488" s="94">
        <v>0</v>
      </c>
      <c r="K488" s="94">
        <v>0</v>
      </c>
      <c r="L488" s="94">
        <v>0</v>
      </c>
      <c r="M488" s="94">
        <v>0</v>
      </c>
      <c r="N488" s="94">
        <v>0</v>
      </c>
      <c r="O488" s="94">
        <v>0</v>
      </c>
      <c r="P488" s="94">
        <v>0</v>
      </c>
      <c r="Q488" s="94">
        <v>474985.08</v>
      </c>
      <c r="R488" s="94">
        <v>0</v>
      </c>
    </row>
    <row r="489" spans="1:18" ht="18.75" customHeight="1">
      <c r="A489" s="24">
        <f t="shared" si="28"/>
        <v>121</v>
      </c>
      <c r="B489" s="24">
        <f t="shared" si="28"/>
        <v>27</v>
      </c>
      <c r="C489" s="25" t="s">
        <v>54</v>
      </c>
      <c r="D489" s="25" t="s">
        <v>145</v>
      </c>
      <c r="E489" s="94">
        <f t="shared" si="26"/>
        <v>282321.08</v>
      </c>
      <c r="F489" s="94">
        <v>0</v>
      </c>
      <c r="G489" s="94">
        <v>0</v>
      </c>
      <c r="H489" s="94">
        <v>0</v>
      </c>
      <c r="I489" s="94">
        <v>0</v>
      </c>
      <c r="J489" s="94">
        <v>0</v>
      </c>
      <c r="K489" s="94">
        <v>0</v>
      </c>
      <c r="L489" s="94">
        <v>0</v>
      </c>
      <c r="M489" s="94">
        <v>0</v>
      </c>
      <c r="N489" s="94">
        <v>0</v>
      </c>
      <c r="O489" s="94">
        <v>0</v>
      </c>
      <c r="P489" s="94">
        <v>0</v>
      </c>
      <c r="Q489" s="94">
        <v>282321.08</v>
      </c>
      <c r="R489" s="94">
        <v>0</v>
      </c>
    </row>
    <row r="490" spans="1:18" ht="18.75" customHeight="1">
      <c r="A490" s="24">
        <f t="shared" si="28"/>
        <v>122</v>
      </c>
      <c r="B490" s="24">
        <f t="shared" si="28"/>
        <v>28</v>
      </c>
      <c r="C490" s="25" t="s">
        <v>54</v>
      </c>
      <c r="D490" s="25" t="s">
        <v>378</v>
      </c>
      <c r="E490" s="94">
        <f t="shared" si="26"/>
        <v>288585.64</v>
      </c>
      <c r="F490" s="94">
        <v>0</v>
      </c>
      <c r="G490" s="94">
        <v>0</v>
      </c>
      <c r="H490" s="94">
        <v>0</v>
      </c>
      <c r="I490" s="94">
        <v>0</v>
      </c>
      <c r="J490" s="94">
        <v>0</v>
      </c>
      <c r="K490" s="94">
        <v>0</v>
      </c>
      <c r="L490" s="94">
        <v>0</v>
      </c>
      <c r="M490" s="94">
        <v>0</v>
      </c>
      <c r="N490" s="94">
        <v>0</v>
      </c>
      <c r="O490" s="94">
        <v>0</v>
      </c>
      <c r="P490" s="94">
        <v>0</v>
      </c>
      <c r="Q490" s="94">
        <v>288585.64</v>
      </c>
      <c r="R490" s="94">
        <v>0</v>
      </c>
    </row>
    <row r="491" spans="1:18" ht="18.75" customHeight="1">
      <c r="A491" s="24">
        <f t="shared" si="28"/>
        <v>123</v>
      </c>
      <c r="B491" s="24">
        <f t="shared" si="28"/>
        <v>29</v>
      </c>
      <c r="C491" s="25" t="s">
        <v>54</v>
      </c>
      <c r="D491" s="25" t="s">
        <v>148</v>
      </c>
      <c r="E491" s="94">
        <f t="shared" si="26"/>
        <v>1863087.17</v>
      </c>
      <c r="F491" s="94">
        <v>0</v>
      </c>
      <c r="G491" s="94">
        <v>0</v>
      </c>
      <c r="H491" s="94">
        <v>191229.01</v>
      </c>
      <c r="I491" s="94">
        <v>0</v>
      </c>
      <c r="J491" s="94">
        <v>0</v>
      </c>
      <c r="K491" s="94">
        <v>0</v>
      </c>
      <c r="L491" s="94">
        <v>1671858.16</v>
      </c>
      <c r="M491" s="94">
        <v>0</v>
      </c>
      <c r="N491" s="94">
        <v>0</v>
      </c>
      <c r="O491" s="94">
        <v>0</v>
      </c>
      <c r="P491" s="94">
        <v>0</v>
      </c>
      <c r="Q491" s="94">
        <v>0</v>
      </c>
      <c r="R491" s="94">
        <v>0</v>
      </c>
    </row>
    <row r="492" spans="1:18" ht="18.75" customHeight="1">
      <c r="A492" s="24">
        <f t="shared" si="28"/>
        <v>124</v>
      </c>
      <c r="B492" s="24">
        <f t="shared" si="28"/>
        <v>30</v>
      </c>
      <c r="C492" s="25" t="s">
        <v>54</v>
      </c>
      <c r="D492" s="25" t="s">
        <v>210</v>
      </c>
      <c r="E492" s="94">
        <f t="shared" si="26"/>
        <v>3114468.7920000004</v>
      </c>
      <c r="F492" s="94">
        <v>734246.112</v>
      </c>
      <c r="G492" s="94">
        <v>372913.056</v>
      </c>
      <c r="H492" s="94">
        <v>0</v>
      </c>
      <c r="I492" s="94">
        <v>231516.62399999998</v>
      </c>
      <c r="J492" s="94">
        <v>0</v>
      </c>
      <c r="K492" s="94">
        <v>0</v>
      </c>
      <c r="L492" s="94">
        <v>0</v>
      </c>
      <c r="M492" s="94">
        <v>0</v>
      </c>
      <c r="N492" s="94">
        <v>1775793</v>
      </c>
      <c r="O492" s="94">
        <v>0</v>
      </c>
      <c r="P492" s="94">
        <v>0</v>
      </c>
      <c r="Q492" s="94">
        <v>0</v>
      </c>
      <c r="R492" s="94">
        <v>0</v>
      </c>
    </row>
    <row r="493" spans="1:18" ht="18.75" customHeight="1">
      <c r="A493" s="24">
        <f t="shared" si="28"/>
        <v>125</v>
      </c>
      <c r="B493" s="24">
        <f t="shared" si="28"/>
        <v>31</v>
      </c>
      <c r="C493" s="25" t="s">
        <v>54</v>
      </c>
      <c r="D493" s="25" t="s">
        <v>57</v>
      </c>
      <c r="E493" s="94">
        <f t="shared" si="26"/>
        <v>6209965.990999999</v>
      </c>
      <c r="F493" s="94">
        <v>1490767.38</v>
      </c>
      <c r="G493" s="94">
        <v>1605206.917</v>
      </c>
      <c r="H493" s="94">
        <v>426639.576</v>
      </c>
      <c r="I493" s="94">
        <v>962779.62</v>
      </c>
      <c r="J493" s="94">
        <v>0</v>
      </c>
      <c r="K493" s="94">
        <v>0</v>
      </c>
      <c r="L493" s="94">
        <v>0</v>
      </c>
      <c r="M493" s="94">
        <v>0</v>
      </c>
      <c r="N493" s="94">
        <v>1724572.498</v>
      </c>
      <c r="O493" s="94">
        <v>0</v>
      </c>
      <c r="P493" s="94">
        <v>0</v>
      </c>
      <c r="Q493" s="94">
        <v>0</v>
      </c>
      <c r="R493" s="94">
        <v>0</v>
      </c>
    </row>
    <row r="494" spans="1:18" ht="18.75" customHeight="1">
      <c r="A494" s="24">
        <f t="shared" si="28"/>
        <v>126</v>
      </c>
      <c r="B494" s="24">
        <f t="shared" si="28"/>
        <v>32</v>
      </c>
      <c r="C494" s="25" t="s">
        <v>54</v>
      </c>
      <c r="D494" s="25" t="s">
        <v>379</v>
      </c>
      <c r="E494" s="94">
        <f t="shared" si="26"/>
        <v>5584579.316</v>
      </c>
      <c r="F494" s="94">
        <v>442082.5835</v>
      </c>
      <c r="G494" s="94">
        <v>267030.395</v>
      </c>
      <c r="H494" s="94">
        <v>72837.857</v>
      </c>
      <c r="I494" s="94">
        <v>491560.399</v>
      </c>
      <c r="J494" s="94">
        <v>0</v>
      </c>
      <c r="K494" s="94">
        <v>0</v>
      </c>
      <c r="L494" s="94">
        <v>1504999.395</v>
      </c>
      <c r="M494" s="94">
        <v>0</v>
      </c>
      <c r="N494" s="94">
        <v>889772.155</v>
      </c>
      <c r="O494" s="94">
        <v>1916296.5315</v>
      </c>
      <c r="P494" s="94">
        <v>0</v>
      </c>
      <c r="Q494" s="94">
        <v>0</v>
      </c>
      <c r="R494" s="94">
        <v>0</v>
      </c>
    </row>
    <row r="495" spans="1:18" ht="18.75" customHeight="1">
      <c r="A495" s="24">
        <f t="shared" si="28"/>
        <v>127</v>
      </c>
      <c r="B495" s="24">
        <f t="shared" si="28"/>
        <v>33</v>
      </c>
      <c r="C495" s="25" t="s">
        <v>54</v>
      </c>
      <c r="D495" s="25" t="s">
        <v>380</v>
      </c>
      <c r="E495" s="94">
        <f t="shared" si="26"/>
        <v>13994440.2065</v>
      </c>
      <c r="F495" s="94">
        <v>3512225.0540000005</v>
      </c>
      <c r="G495" s="94">
        <v>1893064.5565000002</v>
      </c>
      <c r="H495" s="94">
        <v>797728.386</v>
      </c>
      <c r="I495" s="94">
        <v>1183633.1845</v>
      </c>
      <c r="J495" s="94">
        <v>381423.7505</v>
      </c>
      <c r="K495" s="94">
        <v>0</v>
      </c>
      <c r="L495" s="94">
        <v>1998802.013</v>
      </c>
      <c r="M495" s="94">
        <v>0</v>
      </c>
      <c r="N495" s="94">
        <v>2033835.661</v>
      </c>
      <c r="O495" s="94">
        <v>2193727.6010000003</v>
      </c>
      <c r="P495" s="94">
        <v>0</v>
      </c>
      <c r="Q495" s="94">
        <v>0</v>
      </c>
      <c r="R495" s="94">
        <v>0</v>
      </c>
    </row>
    <row r="496" spans="1:18" ht="18.75" customHeight="1">
      <c r="A496" s="24">
        <f t="shared" si="28"/>
        <v>128</v>
      </c>
      <c r="B496" s="24">
        <f t="shared" si="28"/>
        <v>34</v>
      </c>
      <c r="C496" s="25" t="s">
        <v>54</v>
      </c>
      <c r="D496" s="25" t="s">
        <v>381</v>
      </c>
      <c r="E496" s="94">
        <f t="shared" si="26"/>
        <v>17101705.547</v>
      </c>
      <c r="F496" s="94">
        <v>6255946.043</v>
      </c>
      <c r="G496" s="94">
        <v>3508682.730999999</v>
      </c>
      <c r="H496" s="94">
        <v>0</v>
      </c>
      <c r="I496" s="94">
        <v>1508183.7959999996</v>
      </c>
      <c r="J496" s="94">
        <v>480488.2629999999</v>
      </c>
      <c r="K496" s="94">
        <v>0</v>
      </c>
      <c r="L496" s="94">
        <v>0</v>
      </c>
      <c r="M496" s="94">
        <v>0</v>
      </c>
      <c r="N496" s="94">
        <v>5348404.713999999</v>
      </c>
      <c r="O496" s="94">
        <v>0</v>
      </c>
      <c r="P496" s="94">
        <v>0</v>
      </c>
      <c r="Q496" s="94">
        <v>0</v>
      </c>
      <c r="R496" s="94">
        <v>0</v>
      </c>
    </row>
    <row r="497" spans="1:18" ht="18.75" customHeight="1">
      <c r="A497" s="24">
        <f aca="true" t="shared" si="29" ref="A497:B512">A496+1</f>
        <v>129</v>
      </c>
      <c r="B497" s="24">
        <f t="shared" si="29"/>
        <v>35</v>
      </c>
      <c r="C497" s="25" t="s">
        <v>54</v>
      </c>
      <c r="D497" s="25" t="s">
        <v>211</v>
      </c>
      <c r="E497" s="94">
        <f t="shared" si="26"/>
        <v>16286560.348000001</v>
      </c>
      <c r="F497" s="94">
        <v>4984976.998000001</v>
      </c>
      <c r="G497" s="94">
        <v>2166653.736</v>
      </c>
      <c r="H497" s="94">
        <v>981855.0040000001</v>
      </c>
      <c r="I497" s="94">
        <v>1407934.2</v>
      </c>
      <c r="J497" s="94">
        <v>565406.79</v>
      </c>
      <c r="K497" s="94">
        <v>0</v>
      </c>
      <c r="L497" s="94">
        <v>3618952.796</v>
      </c>
      <c r="M497" s="94">
        <v>0</v>
      </c>
      <c r="N497" s="94">
        <v>1509132.4200000002</v>
      </c>
      <c r="O497" s="94">
        <v>1051648.404</v>
      </c>
      <c r="P497" s="94"/>
      <c r="Q497" s="94">
        <v>0</v>
      </c>
      <c r="R497" s="94">
        <v>0</v>
      </c>
    </row>
    <row r="498" spans="1:18" ht="32.25" customHeight="1">
      <c r="A498" s="24">
        <f t="shared" si="29"/>
        <v>130</v>
      </c>
      <c r="B498" s="24">
        <f t="shared" si="29"/>
        <v>36</v>
      </c>
      <c r="C498" s="25" t="s">
        <v>54</v>
      </c>
      <c r="D498" s="25" t="s">
        <v>382</v>
      </c>
      <c r="E498" s="94">
        <f t="shared" si="26"/>
        <v>305644.38</v>
      </c>
      <c r="F498" s="94">
        <v>0</v>
      </c>
      <c r="G498" s="94">
        <v>0</v>
      </c>
      <c r="H498" s="94">
        <v>0</v>
      </c>
      <c r="I498" s="94">
        <v>0</v>
      </c>
      <c r="J498" s="94">
        <v>0</v>
      </c>
      <c r="K498" s="94">
        <v>0</v>
      </c>
      <c r="L498" s="94">
        <v>0</v>
      </c>
      <c r="M498" s="94">
        <v>0</v>
      </c>
      <c r="N498" s="94">
        <v>0</v>
      </c>
      <c r="O498" s="94">
        <v>0</v>
      </c>
      <c r="P498" s="94">
        <v>0</v>
      </c>
      <c r="Q498" s="94">
        <v>305644.38</v>
      </c>
      <c r="R498" s="94">
        <v>0</v>
      </c>
    </row>
    <row r="499" spans="1:18" ht="34.5" customHeight="1">
      <c r="A499" s="24">
        <f t="shared" si="29"/>
        <v>131</v>
      </c>
      <c r="B499" s="24">
        <f t="shared" si="29"/>
        <v>37</v>
      </c>
      <c r="C499" s="25" t="s">
        <v>54</v>
      </c>
      <c r="D499" s="25" t="s">
        <v>383</v>
      </c>
      <c r="E499" s="94">
        <f t="shared" si="26"/>
        <v>425689.28</v>
      </c>
      <c r="F499" s="94">
        <v>0</v>
      </c>
      <c r="G499" s="94">
        <v>0</v>
      </c>
      <c r="H499" s="94">
        <v>0</v>
      </c>
      <c r="I499" s="94">
        <v>0</v>
      </c>
      <c r="J499" s="94">
        <v>0</v>
      </c>
      <c r="K499" s="94">
        <v>0</v>
      </c>
      <c r="L499" s="94">
        <v>0</v>
      </c>
      <c r="M499" s="94">
        <v>0</v>
      </c>
      <c r="N499" s="94">
        <v>0</v>
      </c>
      <c r="O499" s="94">
        <v>0</v>
      </c>
      <c r="P499" s="94">
        <v>0</v>
      </c>
      <c r="Q499" s="94">
        <v>425689.28</v>
      </c>
      <c r="R499" s="94">
        <v>0</v>
      </c>
    </row>
    <row r="500" spans="1:18" ht="20.25" customHeight="1">
      <c r="A500" s="24">
        <f t="shared" si="29"/>
        <v>132</v>
      </c>
      <c r="B500" s="24">
        <f t="shared" si="29"/>
        <v>38</v>
      </c>
      <c r="C500" s="25" t="s">
        <v>54</v>
      </c>
      <c r="D500" s="25" t="s">
        <v>58</v>
      </c>
      <c r="E500" s="94">
        <f t="shared" si="26"/>
        <v>23100149.351999998</v>
      </c>
      <c r="F500" s="94">
        <v>3923262.1319999998</v>
      </c>
      <c r="G500" s="94">
        <v>3521152.6319999998</v>
      </c>
      <c r="H500" s="94">
        <v>896074.848</v>
      </c>
      <c r="I500" s="94">
        <v>2107666.6560000004</v>
      </c>
      <c r="J500" s="94">
        <v>797078.88</v>
      </c>
      <c r="K500" s="94">
        <v>0</v>
      </c>
      <c r="L500" s="94">
        <v>0</v>
      </c>
      <c r="M500" s="94">
        <v>0</v>
      </c>
      <c r="N500" s="94">
        <v>11854914.204</v>
      </c>
      <c r="O500" s="94">
        <v>0</v>
      </c>
      <c r="P500" s="94">
        <v>0</v>
      </c>
      <c r="Q500" s="94">
        <v>0</v>
      </c>
      <c r="R500" s="94">
        <v>0</v>
      </c>
    </row>
    <row r="501" spans="1:18" ht="20.25" customHeight="1">
      <c r="A501" s="24">
        <f t="shared" si="29"/>
        <v>133</v>
      </c>
      <c r="B501" s="24">
        <f t="shared" si="29"/>
        <v>39</v>
      </c>
      <c r="C501" s="25" t="s">
        <v>54</v>
      </c>
      <c r="D501" s="25" t="s">
        <v>60</v>
      </c>
      <c r="E501" s="94">
        <f t="shared" si="26"/>
        <v>17685329.476</v>
      </c>
      <c r="F501" s="94">
        <v>2890028.0039999997</v>
      </c>
      <c r="G501" s="94">
        <v>2334510.48</v>
      </c>
      <c r="H501" s="94">
        <v>630214.644</v>
      </c>
      <c r="I501" s="94">
        <v>1483001.644</v>
      </c>
      <c r="J501" s="94">
        <v>560842.62</v>
      </c>
      <c r="K501" s="94">
        <v>0</v>
      </c>
      <c r="L501" s="94">
        <v>0</v>
      </c>
      <c r="M501" s="94">
        <v>0</v>
      </c>
      <c r="N501" s="94">
        <v>9786732.084</v>
      </c>
      <c r="O501" s="94">
        <v>0</v>
      </c>
      <c r="P501" s="94">
        <v>0</v>
      </c>
      <c r="Q501" s="94">
        <v>0</v>
      </c>
      <c r="R501" s="94">
        <v>0</v>
      </c>
    </row>
    <row r="502" spans="1:18" ht="20.25" customHeight="1">
      <c r="A502" s="24">
        <f t="shared" si="29"/>
        <v>134</v>
      </c>
      <c r="B502" s="24">
        <f t="shared" si="29"/>
        <v>40</v>
      </c>
      <c r="C502" s="25" t="s">
        <v>54</v>
      </c>
      <c r="D502" s="25" t="s">
        <v>384</v>
      </c>
      <c r="E502" s="94">
        <f t="shared" si="26"/>
        <v>3485252.9</v>
      </c>
      <c r="F502" s="94">
        <v>0</v>
      </c>
      <c r="G502" s="94">
        <v>0</v>
      </c>
      <c r="H502" s="94">
        <v>0</v>
      </c>
      <c r="I502" s="94">
        <v>0</v>
      </c>
      <c r="J502" s="94">
        <v>0</v>
      </c>
      <c r="K502" s="94">
        <v>0</v>
      </c>
      <c r="L502" s="94">
        <v>0</v>
      </c>
      <c r="M502" s="94">
        <v>0</v>
      </c>
      <c r="N502" s="94">
        <v>0</v>
      </c>
      <c r="O502" s="94">
        <v>3485252.9</v>
      </c>
      <c r="P502" s="94">
        <v>0</v>
      </c>
      <c r="Q502" s="94">
        <v>0</v>
      </c>
      <c r="R502" s="94">
        <v>0</v>
      </c>
    </row>
    <row r="503" spans="1:18" ht="20.25" customHeight="1">
      <c r="A503" s="24">
        <f t="shared" si="29"/>
        <v>135</v>
      </c>
      <c r="B503" s="24">
        <f t="shared" si="29"/>
        <v>41</v>
      </c>
      <c r="C503" s="25" t="s">
        <v>54</v>
      </c>
      <c r="D503" s="25" t="s">
        <v>61</v>
      </c>
      <c r="E503" s="94">
        <f t="shared" si="26"/>
        <v>4867819.356000001</v>
      </c>
      <c r="F503" s="94">
        <v>2531983.2201947104</v>
      </c>
      <c r="G503" s="94">
        <v>1293781.339238809</v>
      </c>
      <c r="H503" s="94">
        <v>480374.48612107255</v>
      </c>
      <c r="I503" s="94">
        <v>561680.3104454086</v>
      </c>
      <c r="J503" s="94">
        <v>0</v>
      </c>
      <c r="K503" s="94">
        <v>0</v>
      </c>
      <c r="L503" s="94">
        <v>0</v>
      </c>
      <c r="M503" s="94">
        <v>0</v>
      </c>
      <c r="N503" s="94">
        <v>0</v>
      </c>
      <c r="O503" s="94">
        <v>0</v>
      </c>
      <c r="P503" s="94">
        <v>0</v>
      </c>
      <c r="Q503" s="94">
        <v>0</v>
      </c>
      <c r="R503" s="94">
        <v>0</v>
      </c>
    </row>
    <row r="504" spans="1:18" ht="20.25" customHeight="1">
      <c r="A504" s="24">
        <f t="shared" si="29"/>
        <v>136</v>
      </c>
      <c r="B504" s="24">
        <f t="shared" si="29"/>
        <v>42</v>
      </c>
      <c r="C504" s="25" t="s">
        <v>54</v>
      </c>
      <c r="D504" s="25" t="s">
        <v>212</v>
      </c>
      <c r="E504" s="94">
        <f t="shared" si="26"/>
        <v>6564891.054</v>
      </c>
      <c r="F504" s="94">
        <v>1682689.704</v>
      </c>
      <c r="G504" s="94">
        <v>906957.894</v>
      </c>
      <c r="H504" s="94">
        <v>242411.49599999998</v>
      </c>
      <c r="I504" s="94">
        <v>567072.8219999999</v>
      </c>
      <c r="J504" s="94">
        <v>182738.23799999998</v>
      </c>
      <c r="K504" s="94">
        <v>0</v>
      </c>
      <c r="L504" s="94">
        <v>957616.1879999998</v>
      </c>
      <c r="M504" s="94">
        <v>0</v>
      </c>
      <c r="N504" s="94">
        <v>974400.6359999999</v>
      </c>
      <c r="O504" s="94">
        <v>1051004.076</v>
      </c>
      <c r="P504" s="94">
        <v>0</v>
      </c>
      <c r="Q504" s="94">
        <v>0</v>
      </c>
      <c r="R504" s="94">
        <v>0</v>
      </c>
    </row>
    <row r="505" spans="1:18" ht="20.25" customHeight="1">
      <c r="A505" s="24">
        <f t="shared" si="29"/>
        <v>137</v>
      </c>
      <c r="B505" s="24">
        <f t="shared" si="29"/>
        <v>43</v>
      </c>
      <c r="C505" s="25" t="s">
        <v>54</v>
      </c>
      <c r="D505" s="25" t="s">
        <v>62</v>
      </c>
      <c r="E505" s="94">
        <f t="shared" si="26"/>
        <v>3364377.3130000005</v>
      </c>
      <c r="F505" s="94">
        <v>1494868.8</v>
      </c>
      <c r="G505" s="94">
        <v>768978.204</v>
      </c>
      <c r="H505" s="94">
        <v>258561.06</v>
      </c>
      <c r="I505" s="94">
        <v>606213.2520000001</v>
      </c>
      <c r="J505" s="94">
        <v>235755.997</v>
      </c>
      <c r="K505" s="94">
        <v>0</v>
      </c>
      <c r="L505" s="94">
        <v>0</v>
      </c>
      <c r="M505" s="94">
        <v>0</v>
      </c>
      <c r="N505" s="94">
        <v>0</v>
      </c>
      <c r="O505" s="94">
        <v>0</v>
      </c>
      <c r="P505" s="94">
        <v>0</v>
      </c>
      <c r="Q505" s="94">
        <v>0</v>
      </c>
      <c r="R505" s="94">
        <v>0</v>
      </c>
    </row>
    <row r="506" spans="1:18" ht="18.75" customHeight="1">
      <c r="A506" s="24">
        <f t="shared" si="29"/>
        <v>138</v>
      </c>
      <c r="B506" s="24">
        <f t="shared" si="29"/>
        <v>44</v>
      </c>
      <c r="C506" s="25" t="s">
        <v>54</v>
      </c>
      <c r="D506" s="25" t="s">
        <v>63</v>
      </c>
      <c r="E506" s="94">
        <f t="shared" si="26"/>
        <v>10402535.976</v>
      </c>
      <c r="F506" s="94">
        <v>2848664.772</v>
      </c>
      <c r="G506" s="94">
        <v>1934043.108</v>
      </c>
      <c r="H506" s="94">
        <v>1019668.608</v>
      </c>
      <c r="I506" s="94">
        <v>1512938.016</v>
      </c>
      <c r="J506" s="94">
        <v>487541.66400000005</v>
      </c>
      <c r="K506" s="94">
        <v>0</v>
      </c>
      <c r="L506" s="94">
        <v>0</v>
      </c>
      <c r="M506" s="94">
        <v>0</v>
      </c>
      <c r="N506" s="94">
        <v>2599679.8079999997</v>
      </c>
      <c r="O506" s="94">
        <v>0</v>
      </c>
      <c r="P506" s="94">
        <v>0</v>
      </c>
      <c r="Q506" s="94">
        <v>0</v>
      </c>
      <c r="R506" s="94">
        <v>0</v>
      </c>
    </row>
    <row r="507" spans="1:18" ht="18.75" customHeight="1">
      <c r="A507" s="24">
        <f t="shared" si="29"/>
        <v>139</v>
      </c>
      <c r="B507" s="24">
        <f t="shared" si="29"/>
        <v>45</v>
      </c>
      <c r="C507" s="25" t="s">
        <v>54</v>
      </c>
      <c r="D507" s="25" t="s">
        <v>64</v>
      </c>
      <c r="E507" s="94">
        <f t="shared" si="26"/>
        <v>5668207.944</v>
      </c>
      <c r="F507" s="94">
        <v>1970859.696</v>
      </c>
      <c r="G507" s="94">
        <v>1184666.349</v>
      </c>
      <c r="H507" s="94">
        <v>499212.756</v>
      </c>
      <c r="I507" s="94">
        <v>740709.237</v>
      </c>
      <c r="J507" s="94">
        <v>0</v>
      </c>
      <c r="K507" s="94">
        <v>0</v>
      </c>
      <c r="L507" s="94">
        <v>0</v>
      </c>
      <c r="M507" s="94">
        <v>0</v>
      </c>
      <c r="N507" s="94">
        <v>1272759.906</v>
      </c>
      <c r="O507" s="94">
        <v>0</v>
      </c>
      <c r="P507" s="94">
        <v>0</v>
      </c>
      <c r="Q507" s="94">
        <v>0</v>
      </c>
      <c r="R507" s="94">
        <v>0</v>
      </c>
    </row>
    <row r="508" spans="1:18" ht="18.75" customHeight="1">
      <c r="A508" s="24">
        <f t="shared" si="29"/>
        <v>140</v>
      </c>
      <c r="B508" s="24">
        <f t="shared" si="29"/>
        <v>46</v>
      </c>
      <c r="C508" s="25" t="s">
        <v>54</v>
      </c>
      <c r="D508" s="25" t="s">
        <v>65</v>
      </c>
      <c r="E508" s="94">
        <f t="shared" si="26"/>
        <v>21462465.304</v>
      </c>
      <c r="F508" s="94">
        <v>4918480.196</v>
      </c>
      <c r="G508" s="94">
        <v>2793010.9760000003</v>
      </c>
      <c r="H508" s="94">
        <v>968757.608</v>
      </c>
      <c r="I508" s="94">
        <v>1475126.9960000003</v>
      </c>
      <c r="J508" s="94">
        <v>0</v>
      </c>
      <c r="K508" s="94">
        <v>0</v>
      </c>
      <c r="L508" s="94">
        <v>0</v>
      </c>
      <c r="M508" s="94">
        <v>0</v>
      </c>
      <c r="N508" s="94">
        <v>11307089.528</v>
      </c>
      <c r="O508" s="94">
        <v>0</v>
      </c>
      <c r="P508" s="94">
        <v>0</v>
      </c>
      <c r="Q508" s="94">
        <v>0</v>
      </c>
      <c r="R508" s="94">
        <v>0</v>
      </c>
    </row>
    <row r="509" spans="1:18" ht="18.75" customHeight="1">
      <c r="A509" s="24">
        <f t="shared" si="29"/>
        <v>141</v>
      </c>
      <c r="B509" s="24">
        <f t="shared" si="29"/>
        <v>47</v>
      </c>
      <c r="C509" s="25" t="s">
        <v>54</v>
      </c>
      <c r="D509" s="25" t="s">
        <v>385</v>
      </c>
      <c r="E509" s="94">
        <f t="shared" si="26"/>
        <v>294528.15</v>
      </c>
      <c r="F509" s="94">
        <v>0</v>
      </c>
      <c r="G509" s="94">
        <v>0</v>
      </c>
      <c r="H509" s="94">
        <v>0</v>
      </c>
      <c r="I509" s="94">
        <v>0</v>
      </c>
      <c r="J509" s="94">
        <v>0</v>
      </c>
      <c r="K509" s="94">
        <v>0</v>
      </c>
      <c r="L509" s="94">
        <v>0</v>
      </c>
      <c r="M509" s="94">
        <v>0</v>
      </c>
      <c r="N509" s="94">
        <v>0</v>
      </c>
      <c r="O509" s="94">
        <v>0</v>
      </c>
      <c r="P509" s="94">
        <v>0</v>
      </c>
      <c r="Q509" s="94">
        <v>294528.15</v>
      </c>
      <c r="R509" s="94">
        <v>0</v>
      </c>
    </row>
    <row r="510" spans="1:18" ht="18.75">
      <c r="A510" s="24">
        <f t="shared" si="29"/>
        <v>142</v>
      </c>
      <c r="B510" s="24">
        <f t="shared" si="29"/>
        <v>48</v>
      </c>
      <c r="C510" s="25" t="s">
        <v>54</v>
      </c>
      <c r="D510" s="25" t="s">
        <v>213</v>
      </c>
      <c r="E510" s="94">
        <f t="shared" si="26"/>
        <v>44459365.09</v>
      </c>
      <c r="F510" s="94">
        <v>4715368.368000001</v>
      </c>
      <c r="G510" s="94">
        <v>4295709.720000001</v>
      </c>
      <c r="H510" s="94">
        <v>1223639.256</v>
      </c>
      <c r="I510" s="94">
        <v>1885422.696</v>
      </c>
      <c r="J510" s="94">
        <v>991654.95</v>
      </c>
      <c r="K510" s="94">
        <v>0</v>
      </c>
      <c r="L510" s="94">
        <v>6347204.38</v>
      </c>
      <c r="M510" s="94">
        <v>0</v>
      </c>
      <c r="N510" s="94">
        <v>20099378.42</v>
      </c>
      <c r="O510" s="94">
        <v>4900987.3</v>
      </c>
      <c r="P510" s="94">
        <v>0</v>
      </c>
      <c r="Q510" s="94">
        <v>0</v>
      </c>
      <c r="R510" s="94">
        <v>0</v>
      </c>
    </row>
    <row r="511" spans="1:18" ht="18.75" customHeight="1">
      <c r="A511" s="24">
        <f t="shared" si="29"/>
        <v>143</v>
      </c>
      <c r="B511" s="24">
        <f t="shared" si="29"/>
        <v>49</v>
      </c>
      <c r="C511" s="25" t="s">
        <v>54</v>
      </c>
      <c r="D511" s="25" t="s">
        <v>386</v>
      </c>
      <c r="E511" s="94">
        <f t="shared" si="26"/>
        <v>5748768.345</v>
      </c>
      <c r="F511" s="94">
        <v>1128796.4679999999</v>
      </c>
      <c r="G511" s="94">
        <v>0</v>
      </c>
      <c r="H511" s="94">
        <v>159141.69799999997</v>
      </c>
      <c r="I511" s="94">
        <v>0</v>
      </c>
      <c r="J511" s="94">
        <v>0</v>
      </c>
      <c r="K511" s="94">
        <v>0</v>
      </c>
      <c r="L511" s="94">
        <v>0</v>
      </c>
      <c r="M511" s="94">
        <v>0</v>
      </c>
      <c r="N511" s="94">
        <v>2401043.188</v>
      </c>
      <c r="O511" s="94">
        <v>2059786.991</v>
      </c>
      <c r="P511" s="94">
        <v>0</v>
      </c>
      <c r="Q511" s="94">
        <v>0</v>
      </c>
      <c r="R511" s="94">
        <v>0</v>
      </c>
    </row>
    <row r="512" spans="1:18" ht="18.75" customHeight="1">
      <c r="A512" s="24">
        <f t="shared" si="29"/>
        <v>144</v>
      </c>
      <c r="B512" s="24">
        <f t="shared" si="29"/>
        <v>50</v>
      </c>
      <c r="C512" s="25" t="s">
        <v>54</v>
      </c>
      <c r="D512" s="25" t="s">
        <v>66</v>
      </c>
      <c r="E512" s="94">
        <f t="shared" si="26"/>
        <v>7915916.5567999985</v>
      </c>
      <c r="F512" s="94">
        <v>2128125.78</v>
      </c>
      <c r="G512" s="94">
        <v>1422013.8960000002</v>
      </c>
      <c r="H512" s="94">
        <v>509637.78</v>
      </c>
      <c r="I512" s="94">
        <v>1268238.5156</v>
      </c>
      <c r="J512" s="94">
        <v>408687.6724</v>
      </c>
      <c r="K512" s="94">
        <v>0</v>
      </c>
      <c r="L512" s="94">
        <v>0</v>
      </c>
      <c r="M512" s="94">
        <v>0</v>
      </c>
      <c r="N512" s="94">
        <v>2179212.9127999996</v>
      </c>
      <c r="O512" s="94">
        <v>0</v>
      </c>
      <c r="P512" s="94">
        <v>0</v>
      </c>
      <c r="Q512" s="94">
        <v>0</v>
      </c>
      <c r="R512" s="94">
        <v>0</v>
      </c>
    </row>
    <row r="513" spans="1:18" ht="18.75" customHeight="1">
      <c r="A513" s="24">
        <f aca="true" t="shared" si="30" ref="A513:B528">A512+1</f>
        <v>145</v>
      </c>
      <c r="B513" s="24">
        <f t="shared" si="30"/>
        <v>51</v>
      </c>
      <c r="C513" s="25" t="s">
        <v>54</v>
      </c>
      <c r="D513" s="25" t="s">
        <v>214</v>
      </c>
      <c r="E513" s="94">
        <f t="shared" si="26"/>
        <v>2575586.8200000003</v>
      </c>
      <c r="F513" s="94">
        <v>0</v>
      </c>
      <c r="G513" s="94">
        <v>0</v>
      </c>
      <c r="H513" s="94">
        <v>0</v>
      </c>
      <c r="I513" s="94">
        <v>0</v>
      </c>
      <c r="J513" s="94">
        <v>0</v>
      </c>
      <c r="K513" s="94">
        <v>0</v>
      </c>
      <c r="L513" s="94">
        <v>0</v>
      </c>
      <c r="M513" s="94">
        <v>0</v>
      </c>
      <c r="N513" s="94">
        <v>0</v>
      </c>
      <c r="O513" s="94">
        <v>2575586.8200000003</v>
      </c>
      <c r="P513" s="94">
        <v>0</v>
      </c>
      <c r="Q513" s="94">
        <v>0</v>
      </c>
      <c r="R513" s="94">
        <v>0</v>
      </c>
    </row>
    <row r="514" spans="1:18" ht="18.75" customHeight="1">
      <c r="A514" s="24">
        <f t="shared" si="30"/>
        <v>146</v>
      </c>
      <c r="B514" s="24">
        <f t="shared" si="30"/>
        <v>52</v>
      </c>
      <c r="C514" s="25" t="s">
        <v>54</v>
      </c>
      <c r="D514" s="25" t="s">
        <v>215</v>
      </c>
      <c r="E514" s="94">
        <f t="shared" si="26"/>
        <v>8973356.999999998</v>
      </c>
      <c r="F514" s="94">
        <v>2131020.704</v>
      </c>
      <c r="G514" s="94">
        <v>1148605.1439999999</v>
      </c>
      <c r="H514" s="94">
        <v>484016.736</v>
      </c>
      <c r="I514" s="94">
        <v>718162.0719999999</v>
      </c>
      <c r="J514" s="94">
        <v>0</v>
      </c>
      <c r="K514" s="94">
        <v>0</v>
      </c>
      <c r="L514" s="94">
        <v>1926504.6319999998</v>
      </c>
      <c r="M514" s="94">
        <v>0</v>
      </c>
      <c r="N514" s="94">
        <v>1234017.136</v>
      </c>
      <c r="O514" s="94">
        <v>1331030.576</v>
      </c>
      <c r="P514" s="94">
        <v>0</v>
      </c>
      <c r="Q514" s="94">
        <v>0</v>
      </c>
      <c r="R514" s="94">
        <v>0</v>
      </c>
    </row>
    <row r="515" spans="1:18" ht="18.75" customHeight="1">
      <c r="A515" s="24">
        <f t="shared" si="30"/>
        <v>147</v>
      </c>
      <c r="B515" s="24">
        <f t="shared" si="30"/>
        <v>53</v>
      </c>
      <c r="C515" s="25" t="s">
        <v>54</v>
      </c>
      <c r="D515" s="25" t="s">
        <v>154</v>
      </c>
      <c r="E515" s="94">
        <f t="shared" si="26"/>
        <v>330889.65</v>
      </c>
      <c r="F515" s="94">
        <v>0</v>
      </c>
      <c r="G515" s="94">
        <v>0</v>
      </c>
      <c r="H515" s="94">
        <v>0</v>
      </c>
      <c r="I515" s="94">
        <v>0</v>
      </c>
      <c r="J515" s="94">
        <v>0</v>
      </c>
      <c r="K515" s="94">
        <v>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94">
        <v>330889.65</v>
      </c>
      <c r="R515" s="94">
        <v>0</v>
      </c>
    </row>
    <row r="516" spans="1:18" ht="18.75" customHeight="1">
      <c r="A516" s="24">
        <f t="shared" si="30"/>
        <v>148</v>
      </c>
      <c r="B516" s="24">
        <f t="shared" si="30"/>
        <v>54</v>
      </c>
      <c r="C516" s="25" t="s">
        <v>54</v>
      </c>
      <c r="D516" s="25" t="s">
        <v>67</v>
      </c>
      <c r="E516" s="94">
        <f t="shared" si="26"/>
        <v>4012440.204</v>
      </c>
      <c r="F516" s="94">
        <v>2092473.768</v>
      </c>
      <c r="G516" s="94">
        <v>465107.88</v>
      </c>
      <c r="H516" s="94">
        <v>616739.088</v>
      </c>
      <c r="I516" s="94">
        <v>838119.468</v>
      </c>
      <c r="J516" s="94">
        <v>0</v>
      </c>
      <c r="K516" s="94">
        <v>0</v>
      </c>
      <c r="L516" s="94">
        <v>0</v>
      </c>
      <c r="M516" s="94">
        <v>0</v>
      </c>
      <c r="N516" s="94">
        <v>0</v>
      </c>
      <c r="O516" s="94">
        <v>0</v>
      </c>
      <c r="P516" s="94">
        <v>0</v>
      </c>
      <c r="Q516" s="94">
        <v>0</v>
      </c>
      <c r="R516" s="94">
        <v>0</v>
      </c>
    </row>
    <row r="517" spans="1:18" ht="18.75" customHeight="1">
      <c r="A517" s="24">
        <f t="shared" si="30"/>
        <v>149</v>
      </c>
      <c r="B517" s="24">
        <f t="shared" si="30"/>
        <v>55</v>
      </c>
      <c r="C517" s="25" t="s">
        <v>54</v>
      </c>
      <c r="D517" s="25" t="s">
        <v>68</v>
      </c>
      <c r="E517" s="94">
        <f t="shared" si="26"/>
        <v>8179214.581923339</v>
      </c>
      <c r="F517" s="94">
        <v>3874116.48</v>
      </c>
      <c r="G517" s="94">
        <v>1200472.849923338</v>
      </c>
      <c r="H517" s="94">
        <v>867240.192</v>
      </c>
      <c r="I517" s="94">
        <v>1692106.622</v>
      </c>
      <c r="J517" s="94">
        <v>545278.4380000001</v>
      </c>
      <c r="K517" s="94">
        <v>0</v>
      </c>
      <c r="L517" s="94">
        <v>0</v>
      </c>
      <c r="M517" s="94">
        <v>0</v>
      </c>
      <c r="N517" s="94">
        <v>0</v>
      </c>
      <c r="O517" s="94">
        <v>0</v>
      </c>
      <c r="P517" s="94">
        <v>0</v>
      </c>
      <c r="Q517" s="94">
        <v>0</v>
      </c>
      <c r="R517" s="94">
        <v>0</v>
      </c>
    </row>
    <row r="518" spans="1:18" ht="18.75" customHeight="1">
      <c r="A518" s="24">
        <f t="shared" si="30"/>
        <v>150</v>
      </c>
      <c r="B518" s="24">
        <f t="shared" si="30"/>
        <v>56</v>
      </c>
      <c r="C518" s="25" t="s">
        <v>54</v>
      </c>
      <c r="D518" s="25" t="s">
        <v>69</v>
      </c>
      <c r="E518" s="94">
        <f t="shared" si="26"/>
        <v>9263932.105</v>
      </c>
      <c r="F518" s="94">
        <v>2708688.864</v>
      </c>
      <c r="G518" s="94">
        <v>929326.0920000001</v>
      </c>
      <c r="H518" s="94">
        <v>559055.664</v>
      </c>
      <c r="I518" s="94">
        <v>1265198.135</v>
      </c>
      <c r="J518" s="94">
        <v>407707.915</v>
      </c>
      <c r="K518" s="94">
        <v>0</v>
      </c>
      <c r="L518" s="94">
        <v>3393955.4349999996</v>
      </c>
      <c r="M518" s="94">
        <v>0</v>
      </c>
      <c r="N518" s="94">
        <v>0</v>
      </c>
      <c r="O518" s="94">
        <v>0</v>
      </c>
      <c r="P518" s="94">
        <v>0</v>
      </c>
      <c r="Q518" s="94">
        <v>0</v>
      </c>
      <c r="R518" s="94">
        <v>0</v>
      </c>
    </row>
    <row r="519" spans="1:18" ht="18.75" customHeight="1">
      <c r="A519" s="24">
        <f t="shared" si="30"/>
        <v>151</v>
      </c>
      <c r="B519" s="24">
        <f t="shared" si="30"/>
        <v>57</v>
      </c>
      <c r="C519" s="25" t="s">
        <v>54</v>
      </c>
      <c r="D519" s="25" t="s">
        <v>70</v>
      </c>
      <c r="E519" s="94">
        <f t="shared" si="26"/>
        <v>10866987.789</v>
      </c>
      <c r="F519" s="94">
        <v>3685832.612</v>
      </c>
      <c r="G519" s="94">
        <v>1986637.807</v>
      </c>
      <c r="H519" s="94">
        <v>620278.008</v>
      </c>
      <c r="I519" s="94">
        <v>1242139.591</v>
      </c>
      <c r="J519" s="94">
        <v>0</v>
      </c>
      <c r="K519" s="94">
        <v>0</v>
      </c>
      <c r="L519" s="94">
        <v>3332099.7709999997</v>
      </c>
      <c r="M519" s="94">
        <v>0</v>
      </c>
      <c r="N519" s="94">
        <v>0</v>
      </c>
      <c r="O519" s="94">
        <v>0</v>
      </c>
      <c r="P519" s="94">
        <v>0</v>
      </c>
      <c r="Q519" s="94">
        <v>0</v>
      </c>
      <c r="R519" s="94">
        <v>0</v>
      </c>
    </row>
    <row r="520" spans="1:18" ht="18.75" customHeight="1">
      <c r="A520" s="24">
        <f t="shared" si="30"/>
        <v>152</v>
      </c>
      <c r="B520" s="24">
        <f t="shared" si="30"/>
        <v>58</v>
      </c>
      <c r="C520" s="25" t="s">
        <v>54</v>
      </c>
      <c r="D520" s="25" t="s">
        <v>301</v>
      </c>
      <c r="E520" s="94">
        <f t="shared" si="26"/>
        <v>4616378.832</v>
      </c>
      <c r="F520" s="94">
        <v>0</v>
      </c>
      <c r="G520" s="94">
        <v>0</v>
      </c>
      <c r="H520" s="94">
        <v>0</v>
      </c>
      <c r="I520" s="94">
        <v>0</v>
      </c>
      <c r="J520" s="94">
        <v>0</v>
      </c>
      <c r="K520" s="94">
        <v>0</v>
      </c>
      <c r="L520" s="94">
        <v>0</v>
      </c>
      <c r="M520" s="94">
        <v>0</v>
      </c>
      <c r="N520" s="94">
        <v>0</v>
      </c>
      <c r="O520" s="94">
        <v>4616378.832</v>
      </c>
      <c r="P520" s="94">
        <v>0</v>
      </c>
      <c r="Q520" s="94">
        <v>0</v>
      </c>
      <c r="R520" s="94">
        <v>0</v>
      </c>
    </row>
    <row r="521" spans="1:18" ht="18.75" customHeight="1">
      <c r="A521" s="24">
        <f t="shared" si="30"/>
        <v>153</v>
      </c>
      <c r="B521" s="24">
        <f t="shared" si="30"/>
        <v>59</v>
      </c>
      <c r="C521" s="25" t="s">
        <v>54</v>
      </c>
      <c r="D521" s="25" t="s">
        <v>207</v>
      </c>
      <c r="E521" s="94">
        <f t="shared" si="26"/>
        <v>11599436.356327184</v>
      </c>
      <c r="F521" s="94">
        <v>1929581.8016037077</v>
      </c>
      <c r="G521" s="94">
        <v>450929.74153173453</v>
      </c>
      <c r="H521" s="94">
        <v>776845.608</v>
      </c>
      <c r="I521" s="94">
        <v>861710.40919174</v>
      </c>
      <c r="J521" s="94">
        <v>371438.91400000005</v>
      </c>
      <c r="K521" s="94">
        <v>0</v>
      </c>
      <c r="L521" s="94">
        <v>3092034.946</v>
      </c>
      <c r="M521" s="94">
        <v>0</v>
      </c>
      <c r="N521" s="94">
        <v>1980594.308</v>
      </c>
      <c r="O521" s="94">
        <v>2136300.628</v>
      </c>
      <c r="P521" s="94">
        <v>0</v>
      </c>
      <c r="Q521" s="94">
        <v>0</v>
      </c>
      <c r="R521" s="94">
        <v>0</v>
      </c>
    </row>
    <row r="522" spans="1:18" ht="18.75" customHeight="1">
      <c r="A522" s="24">
        <f t="shared" si="30"/>
        <v>154</v>
      </c>
      <c r="B522" s="24">
        <f t="shared" si="30"/>
        <v>60</v>
      </c>
      <c r="C522" s="25" t="s">
        <v>54</v>
      </c>
      <c r="D522" s="25" t="s">
        <v>216</v>
      </c>
      <c r="E522" s="94">
        <f t="shared" si="26"/>
        <v>5860425.624</v>
      </c>
      <c r="F522" s="94">
        <v>2183119.116</v>
      </c>
      <c r="G522" s="94">
        <v>1500497.496</v>
      </c>
      <c r="H522" s="94">
        <v>876418.7039999999</v>
      </c>
      <c r="I522" s="94">
        <v>1300390.308</v>
      </c>
      <c r="J522" s="94">
        <v>0</v>
      </c>
      <c r="K522" s="94">
        <v>0</v>
      </c>
      <c r="L522" s="94">
        <v>0</v>
      </c>
      <c r="M522" s="94">
        <v>0</v>
      </c>
      <c r="N522" s="94">
        <v>0</v>
      </c>
      <c r="O522" s="94">
        <v>0</v>
      </c>
      <c r="P522" s="94">
        <v>0</v>
      </c>
      <c r="Q522" s="94">
        <v>0</v>
      </c>
      <c r="R522" s="94">
        <v>0</v>
      </c>
    </row>
    <row r="523" spans="1:18" ht="18.75" customHeight="1">
      <c r="A523" s="24">
        <f t="shared" si="30"/>
        <v>155</v>
      </c>
      <c r="B523" s="24">
        <f t="shared" si="30"/>
        <v>61</v>
      </c>
      <c r="C523" s="25" t="s">
        <v>54</v>
      </c>
      <c r="D523" s="25" t="s">
        <v>217</v>
      </c>
      <c r="E523" s="94">
        <f t="shared" si="26"/>
        <v>5766358.115999999</v>
      </c>
      <c r="F523" s="94">
        <v>2183119.116</v>
      </c>
      <c r="G523" s="94">
        <v>1500497.496</v>
      </c>
      <c r="H523" s="94">
        <v>867833.736</v>
      </c>
      <c r="I523" s="94">
        <v>1214907.7680000002</v>
      </c>
      <c r="J523" s="94">
        <v>0</v>
      </c>
      <c r="K523" s="94">
        <v>0</v>
      </c>
      <c r="L523" s="94">
        <v>0</v>
      </c>
      <c r="M523" s="94">
        <v>0</v>
      </c>
      <c r="N523" s="94">
        <v>0</v>
      </c>
      <c r="O523" s="94">
        <v>0</v>
      </c>
      <c r="P523" s="94">
        <v>0</v>
      </c>
      <c r="Q523" s="94">
        <v>0</v>
      </c>
      <c r="R523" s="94">
        <v>0</v>
      </c>
    </row>
    <row r="524" spans="1:18" ht="18.75" customHeight="1">
      <c r="A524" s="24">
        <f t="shared" si="30"/>
        <v>156</v>
      </c>
      <c r="B524" s="24">
        <f t="shared" si="30"/>
        <v>62</v>
      </c>
      <c r="C524" s="25" t="s">
        <v>54</v>
      </c>
      <c r="D524" s="25" t="s">
        <v>218</v>
      </c>
      <c r="E524" s="94">
        <f t="shared" si="26"/>
        <v>7150107.708000001</v>
      </c>
      <c r="F524" s="94">
        <v>3600041.028</v>
      </c>
      <c r="G524" s="94">
        <v>1836878.076</v>
      </c>
      <c r="H524" s="94">
        <v>495630.26399999997</v>
      </c>
      <c r="I524" s="94">
        <v>1217558.3399999999</v>
      </c>
      <c r="J524" s="94">
        <v>0</v>
      </c>
      <c r="K524" s="94">
        <v>0</v>
      </c>
      <c r="L524" s="94">
        <v>0</v>
      </c>
      <c r="M524" s="94">
        <v>0</v>
      </c>
      <c r="N524" s="94">
        <v>0</v>
      </c>
      <c r="O524" s="94">
        <v>0</v>
      </c>
      <c r="P524" s="94">
        <v>0</v>
      </c>
      <c r="Q524" s="94">
        <v>0</v>
      </c>
      <c r="R524" s="94">
        <v>0</v>
      </c>
    </row>
    <row r="525" spans="1:18" ht="18.75" customHeight="1">
      <c r="A525" s="24">
        <f t="shared" si="30"/>
        <v>157</v>
      </c>
      <c r="B525" s="24">
        <f t="shared" si="30"/>
        <v>63</v>
      </c>
      <c r="C525" s="25" t="s">
        <v>54</v>
      </c>
      <c r="D525" s="25" t="s">
        <v>219</v>
      </c>
      <c r="E525" s="94">
        <f t="shared" si="26"/>
        <v>32553902.79</v>
      </c>
      <c r="F525" s="94">
        <v>9723279.793000001</v>
      </c>
      <c r="G525" s="94">
        <v>5453356.481</v>
      </c>
      <c r="H525" s="94">
        <v>1939021.514</v>
      </c>
      <c r="I525" s="94">
        <v>2344088.796</v>
      </c>
      <c r="J525" s="94">
        <v>746797.013</v>
      </c>
      <c r="K525" s="94">
        <v>0</v>
      </c>
      <c r="L525" s="94">
        <v>4034621.979</v>
      </c>
      <c r="M525" s="94">
        <v>0</v>
      </c>
      <c r="N525" s="94">
        <v>8312737.214</v>
      </c>
      <c r="O525" s="94">
        <v>0</v>
      </c>
      <c r="P525" s="94">
        <v>0</v>
      </c>
      <c r="Q525" s="94">
        <v>0</v>
      </c>
      <c r="R525" s="94">
        <v>0</v>
      </c>
    </row>
    <row r="526" spans="1:18" ht="18.75" customHeight="1">
      <c r="A526" s="24">
        <f t="shared" si="30"/>
        <v>158</v>
      </c>
      <c r="B526" s="24">
        <f t="shared" si="30"/>
        <v>64</v>
      </c>
      <c r="C526" s="25" t="s">
        <v>54</v>
      </c>
      <c r="D526" s="25" t="s">
        <v>387</v>
      </c>
      <c r="E526" s="94">
        <f t="shared" si="26"/>
        <v>7176536.892</v>
      </c>
      <c r="F526" s="94">
        <v>1072569.456</v>
      </c>
      <c r="G526" s="94">
        <v>392098.896</v>
      </c>
      <c r="H526" s="94">
        <v>151214.616</v>
      </c>
      <c r="I526" s="94">
        <v>0</v>
      </c>
      <c r="J526" s="94">
        <v>0</v>
      </c>
      <c r="K526" s="94">
        <v>0</v>
      </c>
      <c r="L526" s="94">
        <v>1322024.256</v>
      </c>
      <c r="M526" s="94">
        <v>0</v>
      </c>
      <c r="N526" s="94">
        <v>2281443.696</v>
      </c>
      <c r="O526" s="94">
        <v>1957185.972</v>
      </c>
      <c r="P526" s="94">
        <v>0</v>
      </c>
      <c r="Q526" s="94">
        <v>0</v>
      </c>
      <c r="R526" s="94">
        <v>0</v>
      </c>
    </row>
    <row r="527" spans="1:18" ht="18.75" customHeight="1">
      <c r="A527" s="24">
        <f t="shared" si="30"/>
        <v>159</v>
      </c>
      <c r="B527" s="24">
        <f t="shared" si="30"/>
        <v>65</v>
      </c>
      <c r="C527" s="25" t="s">
        <v>54</v>
      </c>
      <c r="D527" s="25" t="s">
        <v>388</v>
      </c>
      <c r="E527" s="94">
        <f aca="true" t="shared" si="31" ref="E527:E548">SUM(F527:R527)</f>
        <v>5203153.824</v>
      </c>
      <c r="F527" s="94">
        <v>411888.444</v>
      </c>
      <c r="G527" s="94">
        <v>248792.28000000003</v>
      </c>
      <c r="H527" s="94">
        <v>67863.04800000001</v>
      </c>
      <c r="I527" s="94">
        <v>457986.93600000005</v>
      </c>
      <c r="J527" s="94">
        <v>0</v>
      </c>
      <c r="K527" s="94">
        <v>0</v>
      </c>
      <c r="L527" s="94">
        <v>1402208.28</v>
      </c>
      <c r="M527" s="94">
        <v>0</v>
      </c>
      <c r="N527" s="94">
        <v>829000.92</v>
      </c>
      <c r="O527" s="94">
        <v>1785413.9160000002</v>
      </c>
      <c r="P527" s="94">
        <v>0</v>
      </c>
      <c r="Q527" s="94">
        <v>0</v>
      </c>
      <c r="R527" s="94">
        <v>0</v>
      </c>
    </row>
    <row r="528" spans="1:18" ht="18.75" customHeight="1">
      <c r="A528" s="24">
        <f t="shared" si="30"/>
        <v>160</v>
      </c>
      <c r="B528" s="24">
        <f t="shared" si="30"/>
        <v>66</v>
      </c>
      <c r="C528" s="25" t="s">
        <v>54</v>
      </c>
      <c r="D528" s="25" t="s">
        <v>71</v>
      </c>
      <c r="E528" s="94">
        <f t="shared" si="31"/>
        <v>5936898.136</v>
      </c>
      <c r="F528" s="94">
        <v>2538113.028</v>
      </c>
      <c r="G528" s="94">
        <v>457894.344</v>
      </c>
      <c r="H528" s="94">
        <v>1061904.1439999999</v>
      </c>
      <c r="I528" s="94">
        <v>1575605.1879999998</v>
      </c>
      <c r="J528" s="94">
        <v>303381.432</v>
      </c>
      <c r="K528" s="94">
        <v>0</v>
      </c>
      <c r="L528" s="94">
        <v>0</v>
      </c>
      <c r="M528" s="94">
        <v>0</v>
      </c>
      <c r="N528" s="94">
        <v>0</v>
      </c>
      <c r="O528" s="94">
        <v>0</v>
      </c>
      <c r="P528" s="94">
        <v>0</v>
      </c>
      <c r="Q528" s="94">
        <v>0</v>
      </c>
      <c r="R528" s="94">
        <v>0</v>
      </c>
    </row>
    <row r="529" spans="1:18" ht="18.75" customHeight="1">
      <c r="A529" s="24">
        <f aca="true" t="shared" si="32" ref="A529:B543">A528+1</f>
        <v>161</v>
      </c>
      <c r="B529" s="24">
        <f t="shared" si="32"/>
        <v>67</v>
      </c>
      <c r="C529" s="25" t="s">
        <v>54</v>
      </c>
      <c r="D529" s="25" t="s">
        <v>220</v>
      </c>
      <c r="E529" s="94">
        <f t="shared" si="31"/>
        <v>2791328.4239999996</v>
      </c>
      <c r="F529" s="94">
        <v>2418840.84</v>
      </c>
      <c r="G529" s="94">
        <v>0</v>
      </c>
      <c r="H529" s="94">
        <v>0</v>
      </c>
      <c r="I529" s="94">
        <v>0</v>
      </c>
      <c r="J529" s="94">
        <v>372487.58400000003</v>
      </c>
      <c r="K529" s="94">
        <v>0</v>
      </c>
      <c r="L529" s="94">
        <v>0</v>
      </c>
      <c r="M529" s="94">
        <v>0</v>
      </c>
      <c r="N529" s="94">
        <v>0</v>
      </c>
      <c r="O529" s="94">
        <v>0</v>
      </c>
      <c r="P529" s="94">
        <v>0</v>
      </c>
      <c r="Q529" s="94">
        <v>0</v>
      </c>
      <c r="R529" s="94">
        <v>0</v>
      </c>
    </row>
    <row r="530" spans="1:18" ht="18.75" customHeight="1">
      <c r="A530" s="24">
        <f t="shared" si="32"/>
        <v>162</v>
      </c>
      <c r="B530" s="24">
        <f t="shared" si="32"/>
        <v>68</v>
      </c>
      <c r="C530" s="25" t="s">
        <v>54</v>
      </c>
      <c r="D530" s="25" t="s">
        <v>680</v>
      </c>
      <c r="E530" s="94">
        <f t="shared" si="31"/>
        <v>3109055.25</v>
      </c>
      <c r="G530" s="119"/>
      <c r="H530" s="119"/>
      <c r="I530" s="119"/>
      <c r="J530" s="119"/>
      <c r="K530" s="119"/>
      <c r="L530" s="119"/>
      <c r="M530" s="119"/>
      <c r="N530" s="119"/>
      <c r="O530" s="104">
        <v>3109055.25</v>
      </c>
      <c r="P530" s="119"/>
      <c r="Q530" s="119"/>
      <c r="R530" s="119"/>
    </row>
    <row r="531" spans="1:18" ht="18.75" customHeight="1">
      <c r="A531" s="24">
        <f t="shared" si="32"/>
        <v>163</v>
      </c>
      <c r="B531" s="24">
        <f t="shared" si="32"/>
        <v>69</v>
      </c>
      <c r="C531" s="25" t="s">
        <v>54</v>
      </c>
      <c r="D531" s="25" t="s">
        <v>221</v>
      </c>
      <c r="E531" s="94">
        <f t="shared" si="31"/>
        <v>1661994.504</v>
      </c>
      <c r="F531" s="94">
        <v>0</v>
      </c>
      <c r="G531" s="94">
        <v>0</v>
      </c>
      <c r="H531" s="94">
        <v>0</v>
      </c>
      <c r="I531" s="94">
        <v>0</v>
      </c>
      <c r="J531" s="94">
        <v>0</v>
      </c>
      <c r="K531" s="94">
        <v>0</v>
      </c>
      <c r="L531" s="94">
        <v>0</v>
      </c>
      <c r="M531" s="94">
        <v>0</v>
      </c>
      <c r="N531" s="94">
        <v>0</v>
      </c>
      <c r="O531" s="94">
        <v>1661994.504</v>
      </c>
      <c r="P531" s="94">
        <v>0</v>
      </c>
      <c r="Q531" s="94">
        <v>0</v>
      </c>
      <c r="R531" s="94">
        <v>0</v>
      </c>
    </row>
    <row r="532" spans="1:18" ht="18.75" customHeight="1">
      <c r="A532" s="24">
        <f t="shared" si="32"/>
        <v>164</v>
      </c>
      <c r="B532" s="24">
        <f t="shared" si="32"/>
        <v>70</v>
      </c>
      <c r="C532" s="25" t="s">
        <v>54</v>
      </c>
      <c r="D532" s="25" t="s">
        <v>389</v>
      </c>
      <c r="E532" s="94">
        <f t="shared" si="31"/>
        <v>3342224.232</v>
      </c>
      <c r="F532" s="94">
        <v>0</v>
      </c>
      <c r="G532" s="94">
        <v>0</v>
      </c>
      <c r="H532" s="94">
        <v>0</v>
      </c>
      <c r="I532" s="94">
        <v>0</v>
      </c>
      <c r="J532" s="94">
        <v>0</v>
      </c>
      <c r="K532" s="94">
        <v>0</v>
      </c>
      <c r="L532" s="94">
        <v>0</v>
      </c>
      <c r="M532" s="94">
        <v>0</v>
      </c>
      <c r="N532" s="94">
        <v>0</v>
      </c>
      <c r="O532" s="94">
        <v>3342224.232</v>
      </c>
      <c r="P532" s="94">
        <v>0</v>
      </c>
      <c r="Q532" s="94">
        <v>0</v>
      </c>
      <c r="R532" s="94">
        <v>0</v>
      </c>
    </row>
    <row r="533" spans="1:18" ht="18.75" customHeight="1">
      <c r="A533" s="24">
        <f t="shared" si="32"/>
        <v>165</v>
      </c>
      <c r="B533" s="24">
        <f t="shared" si="32"/>
        <v>71</v>
      </c>
      <c r="C533" s="25" t="s">
        <v>54</v>
      </c>
      <c r="D533" s="25" t="s">
        <v>390</v>
      </c>
      <c r="E533" s="94">
        <f t="shared" si="31"/>
        <v>10597608</v>
      </c>
      <c r="F533" s="94">
        <v>1460558.24</v>
      </c>
      <c r="G533" s="94">
        <v>533935.84</v>
      </c>
      <c r="H533" s="94">
        <v>205914.63999999998</v>
      </c>
      <c r="I533" s="94">
        <v>825047.3200000001</v>
      </c>
      <c r="J533" s="94">
        <v>0</v>
      </c>
      <c r="K533" s="94">
        <v>0</v>
      </c>
      <c r="L533" s="94">
        <v>1800250.24</v>
      </c>
      <c r="M533" s="94">
        <v>0</v>
      </c>
      <c r="N533" s="94">
        <v>3106727.84</v>
      </c>
      <c r="O533" s="94">
        <v>2665173.88</v>
      </c>
      <c r="P533" s="94">
        <v>0</v>
      </c>
      <c r="Q533" s="94">
        <v>0</v>
      </c>
      <c r="R533" s="94">
        <v>0</v>
      </c>
    </row>
    <row r="534" spans="1:18" ht="18.75" customHeight="1">
      <c r="A534" s="24">
        <f t="shared" si="32"/>
        <v>166</v>
      </c>
      <c r="B534" s="24">
        <f t="shared" si="32"/>
        <v>72</v>
      </c>
      <c r="C534" s="25" t="s">
        <v>54</v>
      </c>
      <c r="D534" s="25" t="s">
        <v>300</v>
      </c>
      <c r="E534" s="94">
        <f t="shared" si="31"/>
        <v>1161317.080119267</v>
      </c>
      <c r="F534" s="94">
        <v>0</v>
      </c>
      <c r="G534" s="94">
        <v>0</v>
      </c>
      <c r="H534" s="94">
        <v>0</v>
      </c>
      <c r="I534" s="94">
        <v>0</v>
      </c>
      <c r="J534" s="94">
        <v>0</v>
      </c>
      <c r="K534" s="94">
        <v>0</v>
      </c>
      <c r="L534" s="94">
        <v>1161317.080119267</v>
      </c>
      <c r="M534" s="94">
        <v>0</v>
      </c>
      <c r="N534" s="94">
        <v>0</v>
      </c>
      <c r="O534" s="94">
        <v>0</v>
      </c>
      <c r="P534" s="94">
        <v>0</v>
      </c>
      <c r="Q534" s="94">
        <v>0</v>
      </c>
      <c r="R534" s="94">
        <v>0</v>
      </c>
    </row>
    <row r="535" spans="1:18" ht="18.75" customHeight="1">
      <c r="A535" s="24">
        <f t="shared" si="32"/>
        <v>167</v>
      </c>
      <c r="B535" s="24">
        <f t="shared" si="32"/>
        <v>73</v>
      </c>
      <c r="C535" s="25" t="s">
        <v>54</v>
      </c>
      <c r="D535" s="25" t="s">
        <v>391</v>
      </c>
      <c r="E535" s="94">
        <f t="shared" si="31"/>
        <v>13443683.4</v>
      </c>
      <c r="F535" s="94">
        <v>1852803.2519999999</v>
      </c>
      <c r="G535" s="94">
        <v>677328.732</v>
      </c>
      <c r="H535" s="94">
        <v>261214.722</v>
      </c>
      <c r="I535" s="94">
        <v>1046620.6110000001</v>
      </c>
      <c r="J535" s="94">
        <v>0</v>
      </c>
      <c r="K535" s="94">
        <v>0</v>
      </c>
      <c r="L535" s="94">
        <v>2283722.352</v>
      </c>
      <c r="M535" s="94">
        <v>0</v>
      </c>
      <c r="N535" s="94">
        <v>3941065.332</v>
      </c>
      <c r="O535" s="94">
        <v>3380928.399</v>
      </c>
      <c r="P535" s="94">
        <v>0</v>
      </c>
      <c r="Q535" s="94">
        <v>0</v>
      </c>
      <c r="R535" s="94">
        <v>0</v>
      </c>
    </row>
    <row r="536" spans="1:18" ht="18.75" customHeight="1">
      <c r="A536" s="24">
        <f aca="true" t="shared" si="33" ref="A536:B539">A535+1</f>
        <v>168</v>
      </c>
      <c r="B536" s="24">
        <f t="shared" si="33"/>
        <v>74</v>
      </c>
      <c r="C536" s="25" t="s">
        <v>54</v>
      </c>
      <c r="D536" s="25" t="s">
        <v>72</v>
      </c>
      <c r="E536" s="94">
        <f t="shared" si="31"/>
        <v>4049835.6917556</v>
      </c>
      <c r="F536" s="94">
        <v>2429316.9969597002</v>
      </c>
      <c r="G536" s="94"/>
      <c r="H536" s="94">
        <v>618943.7661384001</v>
      </c>
      <c r="I536" s="94">
        <v>717133.3645310999</v>
      </c>
      <c r="J536" s="94">
        <v>284441.5641264</v>
      </c>
      <c r="K536" s="94">
        <v>0</v>
      </c>
      <c r="L536" s="94">
        <v>0</v>
      </c>
      <c r="M536" s="94">
        <v>0</v>
      </c>
      <c r="N536" s="94">
        <v>0</v>
      </c>
      <c r="O536" s="94">
        <v>0</v>
      </c>
      <c r="P536" s="94">
        <v>0</v>
      </c>
      <c r="Q536" s="94">
        <v>0</v>
      </c>
      <c r="R536" s="94">
        <v>0</v>
      </c>
    </row>
    <row r="537" spans="1:18" ht="18.75" customHeight="1">
      <c r="A537" s="24">
        <f t="shared" si="33"/>
        <v>169</v>
      </c>
      <c r="B537" s="24">
        <f t="shared" si="33"/>
        <v>75</v>
      </c>
      <c r="C537" s="25" t="s">
        <v>54</v>
      </c>
      <c r="D537" s="25" t="s">
        <v>392</v>
      </c>
      <c r="E537" s="94">
        <f t="shared" si="31"/>
        <v>498100.61</v>
      </c>
      <c r="F537" s="94">
        <v>0</v>
      </c>
      <c r="G537" s="94">
        <v>0</v>
      </c>
      <c r="H537" s="94">
        <v>0</v>
      </c>
      <c r="I537" s="94">
        <v>0</v>
      </c>
      <c r="J537" s="94">
        <v>0</v>
      </c>
      <c r="K537" s="94">
        <v>0</v>
      </c>
      <c r="L537" s="94">
        <v>0</v>
      </c>
      <c r="M537" s="94">
        <v>0</v>
      </c>
      <c r="N537" s="94">
        <v>0</v>
      </c>
      <c r="O537" s="94">
        <v>0</v>
      </c>
      <c r="P537" s="94">
        <v>0</v>
      </c>
      <c r="Q537" s="94">
        <v>498100.61</v>
      </c>
      <c r="R537" s="94">
        <v>0</v>
      </c>
    </row>
    <row r="538" spans="1:18" ht="18.75" customHeight="1">
      <c r="A538" s="24">
        <f t="shared" si="33"/>
        <v>170</v>
      </c>
      <c r="B538" s="24">
        <f t="shared" si="33"/>
        <v>76</v>
      </c>
      <c r="C538" s="25" t="s">
        <v>54</v>
      </c>
      <c r="D538" s="25" t="s">
        <v>157</v>
      </c>
      <c r="E538" s="94">
        <f t="shared" si="31"/>
        <v>513216.6</v>
      </c>
      <c r="F538" s="94">
        <v>0</v>
      </c>
      <c r="G538" s="94">
        <v>0</v>
      </c>
      <c r="H538" s="94">
        <v>0</v>
      </c>
      <c r="I538" s="94">
        <v>0</v>
      </c>
      <c r="J538" s="94">
        <v>0</v>
      </c>
      <c r="K538" s="94">
        <v>0</v>
      </c>
      <c r="L538" s="94">
        <v>0</v>
      </c>
      <c r="M538" s="94">
        <v>0</v>
      </c>
      <c r="N538" s="94">
        <v>0</v>
      </c>
      <c r="O538" s="94">
        <v>0</v>
      </c>
      <c r="P538" s="94">
        <v>0</v>
      </c>
      <c r="Q538" s="94">
        <v>513216.6</v>
      </c>
      <c r="R538" s="94">
        <v>0</v>
      </c>
    </row>
    <row r="539" spans="1:18" ht="18.75" customHeight="1">
      <c r="A539" s="24">
        <f t="shared" si="33"/>
        <v>171</v>
      </c>
      <c r="B539" s="24">
        <f t="shared" si="33"/>
        <v>77</v>
      </c>
      <c r="C539" s="25" t="s">
        <v>54</v>
      </c>
      <c r="D539" s="25" t="s">
        <v>158</v>
      </c>
      <c r="E539" s="94">
        <f t="shared" si="31"/>
        <v>319565.64</v>
      </c>
      <c r="F539" s="94">
        <v>0</v>
      </c>
      <c r="G539" s="94">
        <v>0</v>
      </c>
      <c r="H539" s="94">
        <v>0</v>
      </c>
      <c r="I539" s="94">
        <v>0</v>
      </c>
      <c r="J539" s="94">
        <v>0</v>
      </c>
      <c r="K539" s="94">
        <v>0</v>
      </c>
      <c r="L539" s="94">
        <v>0</v>
      </c>
      <c r="M539" s="94">
        <v>0</v>
      </c>
      <c r="N539" s="94">
        <v>0</v>
      </c>
      <c r="O539" s="94">
        <v>0</v>
      </c>
      <c r="P539" s="94">
        <v>0</v>
      </c>
      <c r="Q539" s="94">
        <v>319565.64</v>
      </c>
      <c r="R539" s="94">
        <v>0</v>
      </c>
    </row>
    <row r="540" spans="1:18" ht="18.75" customHeight="1">
      <c r="A540" s="24">
        <f t="shared" si="32"/>
        <v>172</v>
      </c>
      <c r="B540" s="24">
        <f t="shared" si="32"/>
        <v>78</v>
      </c>
      <c r="C540" s="25" t="s">
        <v>54</v>
      </c>
      <c r="D540" s="25" t="s">
        <v>73</v>
      </c>
      <c r="E540" s="94">
        <f t="shared" si="31"/>
        <v>4863725.0515626</v>
      </c>
      <c r="F540" s="94">
        <v>2263023.5312958</v>
      </c>
      <c r="G540" s="94">
        <v>1158394.5084879</v>
      </c>
      <c r="H540" s="94">
        <v>431097.594828</v>
      </c>
      <c r="I540" s="94">
        <v>497547.59365590004</v>
      </c>
      <c r="J540" s="94">
        <v>194096.183295</v>
      </c>
      <c r="K540" s="94">
        <v>0</v>
      </c>
      <c r="L540" s="94">
        <v>0</v>
      </c>
      <c r="M540" s="94">
        <v>0</v>
      </c>
      <c r="N540" s="94">
        <v>0</v>
      </c>
      <c r="O540" s="94">
        <v>0</v>
      </c>
      <c r="P540" s="94">
        <v>0</v>
      </c>
      <c r="Q540" s="94">
        <v>319565.64</v>
      </c>
      <c r="R540" s="94">
        <v>0</v>
      </c>
    </row>
    <row r="541" spans="1:18" ht="18.75" customHeight="1">
      <c r="A541" s="24">
        <f t="shared" si="32"/>
        <v>173</v>
      </c>
      <c r="B541" s="24">
        <f t="shared" si="32"/>
        <v>79</v>
      </c>
      <c r="C541" s="25" t="s">
        <v>54</v>
      </c>
      <c r="D541" s="25" t="s">
        <v>222</v>
      </c>
      <c r="E541" s="94">
        <f t="shared" si="31"/>
        <v>780330.2402115</v>
      </c>
      <c r="F541" s="94">
        <v>0</v>
      </c>
      <c r="G541" s="94">
        <v>0</v>
      </c>
      <c r="H541" s="94">
        <v>0</v>
      </c>
      <c r="I541" s="94">
        <v>0</v>
      </c>
      <c r="J541" s="94">
        <v>0</v>
      </c>
      <c r="K541" s="94">
        <v>0</v>
      </c>
      <c r="L541" s="94">
        <v>0</v>
      </c>
      <c r="M541" s="94">
        <v>0</v>
      </c>
      <c r="N541" s="94">
        <v>0</v>
      </c>
      <c r="O541" s="94">
        <v>780330.2402115</v>
      </c>
      <c r="P541" s="94">
        <v>0</v>
      </c>
      <c r="Q541" s="94">
        <v>0</v>
      </c>
      <c r="R541" s="94">
        <v>0</v>
      </c>
    </row>
    <row r="542" spans="1:18" ht="18.75" customHeight="1">
      <c r="A542" s="24">
        <f t="shared" si="32"/>
        <v>174</v>
      </c>
      <c r="B542" s="24">
        <f t="shared" si="32"/>
        <v>80</v>
      </c>
      <c r="C542" s="25" t="s">
        <v>54</v>
      </c>
      <c r="D542" s="25" t="s">
        <v>74</v>
      </c>
      <c r="E542" s="94">
        <f t="shared" si="31"/>
        <v>7934772.776</v>
      </c>
      <c r="F542" s="94">
        <v>2495186.364</v>
      </c>
      <c r="G542" s="94">
        <v>1259995.476</v>
      </c>
      <c r="H542" s="94">
        <v>372975.228</v>
      </c>
      <c r="I542" s="94">
        <v>1173754.272</v>
      </c>
      <c r="J542" s="94">
        <v>378240.28800000006</v>
      </c>
      <c r="K542" s="94">
        <v>0</v>
      </c>
      <c r="L542" s="94">
        <v>1982119.488</v>
      </c>
      <c r="M542" s="94">
        <v>0</v>
      </c>
      <c r="N542" s="94">
        <v>0</v>
      </c>
      <c r="O542" s="94">
        <v>0</v>
      </c>
      <c r="P542" s="94">
        <v>0</v>
      </c>
      <c r="Q542" s="94">
        <v>272501.66</v>
      </c>
      <c r="R542" s="94">
        <v>0</v>
      </c>
    </row>
    <row r="543" spans="1:18" ht="18.75" customHeight="1">
      <c r="A543" s="24">
        <f t="shared" si="32"/>
        <v>175</v>
      </c>
      <c r="B543" s="24">
        <f t="shared" si="32"/>
        <v>81</v>
      </c>
      <c r="C543" s="25" t="s">
        <v>54</v>
      </c>
      <c r="D543" s="25" t="s">
        <v>393</v>
      </c>
      <c r="E543" s="94">
        <f t="shared" si="31"/>
        <v>8149755.599999999</v>
      </c>
      <c r="F543" s="94">
        <v>1123196.1679999998</v>
      </c>
      <c r="G543" s="94">
        <v>410606.48799999995</v>
      </c>
      <c r="H543" s="94">
        <v>158352.148</v>
      </c>
      <c r="I543" s="94">
        <v>634476.574</v>
      </c>
      <c r="J543" s="94">
        <v>0</v>
      </c>
      <c r="K543" s="94">
        <v>0</v>
      </c>
      <c r="L543" s="94">
        <v>1384425.568</v>
      </c>
      <c r="M543" s="94">
        <v>0</v>
      </c>
      <c r="N543" s="94">
        <v>2389130.888</v>
      </c>
      <c r="O543" s="94">
        <v>2049567.7659999998</v>
      </c>
      <c r="P543" s="94">
        <v>0</v>
      </c>
      <c r="Q543" s="94">
        <v>0</v>
      </c>
      <c r="R543" s="94">
        <v>0</v>
      </c>
    </row>
    <row r="544" spans="1:18" ht="18.75" customHeight="1">
      <c r="A544" s="24">
        <f aca="true" t="shared" si="34" ref="A544:B548">A543+1</f>
        <v>176</v>
      </c>
      <c r="B544" s="24">
        <f t="shared" si="34"/>
        <v>82</v>
      </c>
      <c r="C544" s="25" t="s">
        <v>54</v>
      </c>
      <c r="D544" s="25" t="s">
        <v>394</v>
      </c>
      <c r="E544" s="94">
        <f t="shared" si="31"/>
        <v>8175762</v>
      </c>
      <c r="F544" s="94">
        <v>1126780.3599999999</v>
      </c>
      <c r="G544" s="94">
        <v>411916.75999999995</v>
      </c>
      <c r="H544" s="94">
        <v>158857.46</v>
      </c>
      <c r="I544" s="94">
        <v>636501.2300000001</v>
      </c>
      <c r="J544" s="94">
        <v>0</v>
      </c>
      <c r="K544" s="94">
        <v>0</v>
      </c>
      <c r="L544" s="94">
        <v>1388843.3599999999</v>
      </c>
      <c r="M544" s="94">
        <v>0</v>
      </c>
      <c r="N544" s="94">
        <v>2396754.7600000002</v>
      </c>
      <c r="O544" s="94">
        <v>2056108.07</v>
      </c>
      <c r="P544" s="94">
        <v>0</v>
      </c>
      <c r="Q544" s="94">
        <v>0</v>
      </c>
      <c r="R544" s="94">
        <v>0</v>
      </c>
    </row>
    <row r="545" spans="1:18" ht="18.75" customHeight="1">
      <c r="A545" s="24">
        <f t="shared" si="34"/>
        <v>177</v>
      </c>
      <c r="B545" s="24">
        <f t="shared" si="34"/>
        <v>83</v>
      </c>
      <c r="C545" s="25" t="s">
        <v>54</v>
      </c>
      <c r="D545" s="25" t="s">
        <v>75</v>
      </c>
      <c r="E545" s="94">
        <f t="shared" si="31"/>
        <v>6300015.606000001</v>
      </c>
      <c r="F545" s="94">
        <v>2606651.88</v>
      </c>
      <c r="G545" s="94">
        <v>1331938.86</v>
      </c>
      <c r="H545" s="94">
        <v>852919.7039999999</v>
      </c>
      <c r="I545" s="94">
        <v>1265523.558</v>
      </c>
      <c r="J545" s="94">
        <v>242981.60400000002</v>
      </c>
      <c r="K545" s="94">
        <v>0</v>
      </c>
      <c r="L545" s="94">
        <v>0</v>
      </c>
      <c r="M545" s="94">
        <v>0</v>
      </c>
      <c r="N545" s="94">
        <v>0</v>
      </c>
      <c r="O545" s="94">
        <v>0</v>
      </c>
      <c r="P545" s="94">
        <v>0</v>
      </c>
      <c r="Q545" s="94">
        <v>0</v>
      </c>
      <c r="R545" s="94">
        <v>0</v>
      </c>
    </row>
    <row r="546" spans="1:18" ht="18.75" customHeight="1">
      <c r="A546" s="24">
        <f t="shared" si="34"/>
        <v>178</v>
      </c>
      <c r="B546" s="24">
        <f t="shared" si="34"/>
        <v>84</v>
      </c>
      <c r="C546" s="25" t="s">
        <v>54</v>
      </c>
      <c r="D546" s="25" t="s">
        <v>159</v>
      </c>
      <c r="E546" s="94">
        <f t="shared" si="31"/>
        <v>162836.79200000002</v>
      </c>
      <c r="F546" s="94">
        <v>0</v>
      </c>
      <c r="G546" s="94">
        <v>0</v>
      </c>
      <c r="H546" s="94">
        <v>162836.79200000002</v>
      </c>
      <c r="I546" s="94">
        <v>0</v>
      </c>
      <c r="J546" s="94">
        <v>0</v>
      </c>
      <c r="K546" s="94">
        <v>0</v>
      </c>
      <c r="L546" s="94">
        <v>0</v>
      </c>
      <c r="M546" s="94">
        <v>0</v>
      </c>
      <c r="N546" s="94">
        <v>0</v>
      </c>
      <c r="O546" s="94">
        <v>0</v>
      </c>
      <c r="P546" s="94">
        <v>0</v>
      </c>
      <c r="Q546" s="94">
        <v>0</v>
      </c>
      <c r="R546" s="94">
        <v>0</v>
      </c>
    </row>
    <row r="547" spans="1:18" ht="18.75" customHeight="1">
      <c r="A547" s="24">
        <f t="shared" si="34"/>
        <v>179</v>
      </c>
      <c r="B547" s="24">
        <f t="shared" si="34"/>
        <v>85</v>
      </c>
      <c r="C547" s="25" t="s">
        <v>54</v>
      </c>
      <c r="D547" s="25" t="s">
        <v>223</v>
      </c>
      <c r="E547" s="94">
        <f t="shared" si="31"/>
        <v>26886728.67</v>
      </c>
      <c r="F547" s="94">
        <v>3169793.76</v>
      </c>
      <c r="G547" s="94">
        <v>1770980.988</v>
      </c>
      <c r="H547" s="94">
        <v>1255978.6800000002</v>
      </c>
      <c r="I547" s="94">
        <v>2137730.3880000003</v>
      </c>
      <c r="J547" s="94">
        <v>909062.0610000001</v>
      </c>
      <c r="K547" s="94">
        <v>0</v>
      </c>
      <c r="L547" s="94">
        <v>7567466.829</v>
      </c>
      <c r="M547" s="94">
        <v>0</v>
      </c>
      <c r="N547" s="94">
        <v>4847319.642</v>
      </c>
      <c r="O547" s="94">
        <v>5228396.322000001</v>
      </c>
      <c r="P547" s="94">
        <v>0</v>
      </c>
      <c r="Q547" s="94">
        <v>0</v>
      </c>
      <c r="R547" s="94">
        <v>0</v>
      </c>
    </row>
    <row r="548" spans="1:18" ht="18.75" customHeight="1">
      <c r="A548" s="24">
        <f t="shared" si="34"/>
        <v>180</v>
      </c>
      <c r="B548" s="24">
        <f t="shared" si="34"/>
        <v>86</v>
      </c>
      <c r="C548" s="25" t="s">
        <v>54</v>
      </c>
      <c r="D548" s="25" t="s">
        <v>224</v>
      </c>
      <c r="E548" s="94">
        <f t="shared" si="31"/>
        <v>26271055.602</v>
      </c>
      <c r="F548" s="94">
        <v>4737370.884</v>
      </c>
      <c r="G548" s="94">
        <v>1619652.084</v>
      </c>
      <c r="H548" s="94">
        <v>953299.3080000001</v>
      </c>
      <c r="I548" s="94">
        <v>1058304.156</v>
      </c>
      <c r="J548" s="94">
        <v>548962.83</v>
      </c>
      <c r="K548" s="94">
        <v>0</v>
      </c>
      <c r="L548" s="94">
        <v>3513701.2920000004</v>
      </c>
      <c r="M548" s="94">
        <v>0</v>
      </c>
      <c r="N548" s="94">
        <v>11126664.228</v>
      </c>
      <c r="O548" s="94">
        <v>2713100.8200000003</v>
      </c>
      <c r="P548" s="94">
        <v>0</v>
      </c>
      <c r="Q548" s="94">
        <v>0</v>
      </c>
      <c r="R548" s="94">
        <v>0</v>
      </c>
    </row>
    <row r="549" spans="1:18" ht="18.75" customHeight="1">
      <c r="A549" s="106"/>
      <c r="B549" s="122" t="s">
        <v>52</v>
      </c>
      <c r="C549" s="122"/>
      <c r="D549" s="122"/>
      <c r="E549" s="95">
        <f>SUM(E463:E548)</f>
        <v>593473573.0532035</v>
      </c>
      <c r="F549" s="95">
        <v>130812647.58755396</v>
      </c>
      <c r="G549" s="95">
        <v>66213056.02368178</v>
      </c>
      <c r="H549" s="95">
        <v>27614406.306866698</v>
      </c>
      <c r="I549" s="95">
        <v>53509029.704148814</v>
      </c>
      <c r="J549" s="95">
        <v>10700400.459321402</v>
      </c>
      <c r="K549" s="95">
        <v>0</v>
      </c>
      <c r="L549" s="95">
        <v>72120677.82811926</v>
      </c>
      <c r="M549" s="95">
        <v>0</v>
      </c>
      <c r="N549" s="95">
        <v>153470038.0118</v>
      </c>
      <c r="O549" s="95">
        <v>85434444.40971148</v>
      </c>
      <c r="P549" s="95">
        <v>0</v>
      </c>
      <c r="Q549" s="95">
        <v>272501.66</v>
      </c>
      <c r="R549" s="95">
        <v>0</v>
      </c>
    </row>
    <row r="550" spans="1:18" ht="18.75" customHeight="1">
      <c r="A550" s="106"/>
      <c r="B550" s="122" t="s">
        <v>76</v>
      </c>
      <c r="C550" s="122"/>
      <c r="D550" s="122"/>
      <c r="E550" s="117"/>
      <c r="F550" s="100"/>
      <c r="G550" s="100"/>
      <c r="H550" s="100"/>
      <c r="I550" s="100"/>
      <c r="J550" s="100"/>
      <c r="K550" s="100"/>
      <c r="L550" s="100"/>
      <c r="M550" s="100"/>
      <c r="N550" s="118"/>
      <c r="O550" s="100"/>
      <c r="P550" s="100"/>
      <c r="Q550" s="100"/>
      <c r="R550" s="100"/>
    </row>
    <row r="551" spans="1:18" ht="18.75" customHeight="1">
      <c r="A551" s="24">
        <f>A548+1</f>
        <v>181</v>
      </c>
      <c r="B551" s="24">
        <v>1</v>
      </c>
      <c r="C551" s="25" t="s">
        <v>77</v>
      </c>
      <c r="D551" s="25" t="s">
        <v>395</v>
      </c>
      <c r="E551" s="94">
        <f aca="true" t="shared" si="35" ref="E551:E559">SUM(F551:R551)</f>
        <v>5644854.9290000005</v>
      </c>
      <c r="F551" s="94">
        <v>0</v>
      </c>
      <c r="G551" s="94">
        <v>0</v>
      </c>
      <c r="H551" s="94">
        <v>0</v>
      </c>
      <c r="I551" s="94">
        <v>0</v>
      </c>
      <c r="J551" s="94">
        <v>0</v>
      </c>
      <c r="K551" s="94">
        <v>0</v>
      </c>
      <c r="L551" s="94">
        <v>0</v>
      </c>
      <c r="M551" s="94">
        <v>0</v>
      </c>
      <c r="N551" s="94">
        <v>0</v>
      </c>
      <c r="O551" s="94">
        <v>5644854.9290000005</v>
      </c>
      <c r="P551" s="94">
        <v>0</v>
      </c>
      <c r="Q551" s="94">
        <v>0</v>
      </c>
      <c r="R551" s="94">
        <v>0</v>
      </c>
    </row>
    <row r="552" spans="1:18" ht="18.75" customHeight="1">
      <c r="A552" s="24">
        <f>A551+1</f>
        <v>182</v>
      </c>
      <c r="B552" s="24">
        <v>2</v>
      </c>
      <c r="C552" s="25" t="s">
        <v>77</v>
      </c>
      <c r="D552" s="25" t="s">
        <v>225</v>
      </c>
      <c r="E552" s="94">
        <f t="shared" si="35"/>
        <v>7544780.1247887015</v>
      </c>
      <c r="F552" s="94">
        <v>2585980.419788702</v>
      </c>
      <c r="G552" s="94">
        <v>1506763.545</v>
      </c>
      <c r="H552" s="94">
        <v>587537.88</v>
      </c>
      <c r="I552" s="94">
        <v>942099.585</v>
      </c>
      <c r="J552" s="94">
        <v>303589.965</v>
      </c>
      <c r="K552" s="94">
        <v>0</v>
      </c>
      <c r="L552" s="94">
        <v>0</v>
      </c>
      <c r="M552" s="94">
        <v>0</v>
      </c>
      <c r="N552" s="94">
        <v>1618808.73</v>
      </c>
      <c r="O552" s="94">
        <v>0</v>
      </c>
      <c r="P552" s="94">
        <v>0</v>
      </c>
      <c r="Q552" s="94">
        <v>0</v>
      </c>
      <c r="R552" s="94">
        <v>0</v>
      </c>
    </row>
    <row r="553" spans="1:18" ht="18.75" customHeight="1">
      <c r="A553" s="24">
        <f aca="true" t="shared" si="36" ref="A553:A559">A552+1</f>
        <v>183</v>
      </c>
      <c r="B553" s="24">
        <v>3</v>
      </c>
      <c r="C553" s="25" t="s">
        <v>77</v>
      </c>
      <c r="D553" s="25" t="s">
        <v>226</v>
      </c>
      <c r="E553" s="94">
        <f t="shared" si="35"/>
        <v>4543169.2853310825</v>
      </c>
      <c r="F553" s="94">
        <v>1931414.2623007046</v>
      </c>
      <c r="G553" s="94">
        <v>1318088.6018286545</v>
      </c>
      <c r="H553" s="94">
        <v>487609.34550104255</v>
      </c>
      <c r="I553" s="94">
        <v>568508.323470613</v>
      </c>
      <c r="J553" s="94">
        <v>237548.7522300681</v>
      </c>
      <c r="K553" s="94">
        <v>0</v>
      </c>
      <c r="L553" s="94">
        <v>0</v>
      </c>
      <c r="M553" s="94">
        <v>0</v>
      </c>
      <c r="N553" s="94">
        <v>0</v>
      </c>
      <c r="O553" s="94">
        <v>0</v>
      </c>
      <c r="P553" s="94">
        <v>0</v>
      </c>
      <c r="Q553" s="94">
        <v>0</v>
      </c>
      <c r="R553" s="94">
        <v>0</v>
      </c>
    </row>
    <row r="554" spans="1:18" ht="18.75" customHeight="1">
      <c r="A554" s="24">
        <f t="shared" si="36"/>
        <v>184</v>
      </c>
      <c r="B554" s="24">
        <v>4</v>
      </c>
      <c r="C554" s="25" t="s">
        <v>77</v>
      </c>
      <c r="D554" s="25" t="s">
        <v>227</v>
      </c>
      <c r="E554" s="94">
        <f t="shared" si="35"/>
        <v>4470243.798668918</v>
      </c>
      <c r="F554" s="94">
        <v>1931414.2623007046</v>
      </c>
      <c r="G554" s="94">
        <v>1277322.9749679745</v>
      </c>
      <c r="H554" s="94">
        <v>476892.65658893174</v>
      </c>
      <c r="I554" s="94">
        <v>550364.4408066573</v>
      </c>
      <c r="J554" s="94">
        <v>234249.46400465045</v>
      </c>
      <c r="K554" s="94">
        <v>0</v>
      </c>
      <c r="L554" s="94">
        <v>0</v>
      </c>
      <c r="M554" s="94">
        <v>0</v>
      </c>
      <c r="N554" s="94">
        <v>0</v>
      </c>
      <c r="O554" s="94">
        <v>0</v>
      </c>
      <c r="P554" s="94">
        <v>0</v>
      </c>
      <c r="Q554" s="94">
        <v>0</v>
      </c>
      <c r="R554" s="94">
        <v>0</v>
      </c>
    </row>
    <row r="555" spans="1:18" ht="18.75" customHeight="1">
      <c r="A555" s="24">
        <f t="shared" si="36"/>
        <v>185</v>
      </c>
      <c r="B555" s="24">
        <v>5</v>
      </c>
      <c r="C555" s="25" t="s">
        <v>77</v>
      </c>
      <c r="D555" s="25" t="s">
        <v>396</v>
      </c>
      <c r="E555" s="94">
        <f t="shared" si="35"/>
        <v>3429013.532</v>
      </c>
      <c r="F555" s="94">
        <v>0</v>
      </c>
      <c r="G555" s="94">
        <v>0</v>
      </c>
      <c r="H555" s="94">
        <v>0</v>
      </c>
      <c r="I555" s="94">
        <v>0</v>
      </c>
      <c r="J555" s="94">
        <v>0</v>
      </c>
      <c r="K555" s="94">
        <v>0</v>
      </c>
      <c r="L555" s="94">
        <v>0</v>
      </c>
      <c r="M555" s="94">
        <v>0</v>
      </c>
      <c r="N555" s="94">
        <v>0</v>
      </c>
      <c r="O555" s="94">
        <v>3429013.532</v>
      </c>
      <c r="P555" s="94">
        <v>0</v>
      </c>
      <c r="Q555" s="94">
        <v>0</v>
      </c>
      <c r="R555" s="94">
        <v>0</v>
      </c>
    </row>
    <row r="556" spans="1:18" ht="18.75" customHeight="1">
      <c r="A556" s="24">
        <f t="shared" si="36"/>
        <v>186</v>
      </c>
      <c r="B556" s="24">
        <v>6</v>
      </c>
      <c r="C556" s="25" t="s">
        <v>77</v>
      </c>
      <c r="D556" s="25" t="s">
        <v>397</v>
      </c>
      <c r="E556" s="94">
        <f t="shared" si="35"/>
        <v>142658.6172</v>
      </c>
      <c r="F556" s="94">
        <v>0</v>
      </c>
      <c r="G556" s="94">
        <v>0</v>
      </c>
      <c r="H556" s="94">
        <v>0</v>
      </c>
      <c r="I556" s="94">
        <v>0</v>
      </c>
      <c r="J556" s="94">
        <v>142658.6172</v>
      </c>
      <c r="K556" s="94">
        <v>0</v>
      </c>
      <c r="L556" s="94">
        <v>0</v>
      </c>
      <c r="M556" s="94">
        <v>0</v>
      </c>
      <c r="N556" s="94">
        <v>0</v>
      </c>
      <c r="O556" s="94">
        <v>0</v>
      </c>
      <c r="P556" s="94">
        <v>0</v>
      </c>
      <c r="Q556" s="94">
        <v>0</v>
      </c>
      <c r="R556" s="94">
        <v>0</v>
      </c>
    </row>
    <row r="557" spans="1:18" ht="18.75" customHeight="1">
      <c r="A557" s="24">
        <f t="shared" si="36"/>
        <v>187</v>
      </c>
      <c r="B557" s="24">
        <v>7</v>
      </c>
      <c r="C557" s="25" t="s">
        <v>77</v>
      </c>
      <c r="D557" s="25" t="s">
        <v>398</v>
      </c>
      <c r="E557" s="94">
        <f t="shared" si="35"/>
        <v>189250.776</v>
      </c>
      <c r="F557" s="94">
        <v>0</v>
      </c>
      <c r="G557" s="94">
        <v>0</v>
      </c>
      <c r="H557" s="94">
        <v>0</v>
      </c>
      <c r="I557" s="94">
        <v>0</v>
      </c>
      <c r="J557" s="94">
        <v>189250.776</v>
      </c>
      <c r="K557" s="94">
        <v>0</v>
      </c>
      <c r="L557" s="94">
        <v>0</v>
      </c>
      <c r="M557" s="94">
        <v>0</v>
      </c>
      <c r="N557" s="94">
        <v>0</v>
      </c>
      <c r="O557" s="94">
        <v>0</v>
      </c>
      <c r="P557" s="94">
        <v>0</v>
      </c>
      <c r="Q557" s="94">
        <v>0</v>
      </c>
      <c r="R557" s="94">
        <v>0</v>
      </c>
    </row>
    <row r="558" spans="1:18" ht="18.75" customHeight="1">
      <c r="A558" s="24">
        <f t="shared" si="36"/>
        <v>188</v>
      </c>
      <c r="B558" s="24">
        <v>8</v>
      </c>
      <c r="C558" s="25" t="s">
        <v>77</v>
      </c>
      <c r="D558" s="25" t="s">
        <v>399</v>
      </c>
      <c r="E558" s="94">
        <f t="shared" si="35"/>
        <v>3685654.0210000006</v>
      </c>
      <c r="F558" s="94">
        <v>0</v>
      </c>
      <c r="G558" s="94">
        <v>0</v>
      </c>
      <c r="H558" s="94">
        <v>0</v>
      </c>
      <c r="I558" s="94">
        <v>0</v>
      </c>
      <c r="J558" s="94">
        <v>0</v>
      </c>
      <c r="K558" s="94">
        <v>0</v>
      </c>
      <c r="L558" s="94">
        <v>0</v>
      </c>
      <c r="M558" s="94">
        <v>0</v>
      </c>
      <c r="N558" s="94">
        <v>0</v>
      </c>
      <c r="O558" s="94">
        <v>3685654.0210000006</v>
      </c>
      <c r="P558" s="94">
        <v>0</v>
      </c>
      <c r="Q558" s="94">
        <v>0</v>
      </c>
      <c r="R558" s="94">
        <v>0</v>
      </c>
    </row>
    <row r="559" spans="1:18" ht="18.75" customHeight="1">
      <c r="A559" s="24">
        <f t="shared" si="36"/>
        <v>189</v>
      </c>
      <c r="B559" s="24">
        <v>9</v>
      </c>
      <c r="C559" s="25" t="s">
        <v>77</v>
      </c>
      <c r="D559" s="25" t="s">
        <v>228</v>
      </c>
      <c r="E559" s="94">
        <f t="shared" si="35"/>
        <v>4646166.641</v>
      </c>
      <c r="F559" s="94">
        <v>642388.4519999999</v>
      </c>
      <c r="G559" s="94">
        <v>378100.632</v>
      </c>
      <c r="H559" s="94">
        <v>144992.85199999998</v>
      </c>
      <c r="I559" s="94">
        <v>234029.543</v>
      </c>
      <c r="J559" s="94">
        <v>0</v>
      </c>
      <c r="K559" s="94">
        <v>0</v>
      </c>
      <c r="L559" s="94">
        <v>1464367.9139999999</v>
      </c>
      <c r="M559" s="94">
        <v>0</v>
      </c>
      <c r="N559" s="94">
        <v>1782287.248</v>
      </c>
      <c r="O559" s="94">
        <v>0</v>
      </c>
      <c r="P559" s="94">
        <v>0</v>
      </c>
      <c r="Q559" s="94">
        <v>0</v>
      </c>
      <c r="R559" s="94">
        <v>0</v>
      </c>
    </row>
    <row r="560" spans="1:18" ht="18.75" customHeight="1">
      <c r="A560" s="106"/>
      <c r="B560" s="122" t="s">
        <v>52</v>
      </c>
      <c r="C560" s="122"/>
      <c r="D560" s="122"/>
      <c r="E560" s="95">
        <f>SUM(E551:E559)</f>
        <v>34295791.72498871</v>
      </c>
      <c r="F560" s="95">
        <v>7091197.396390111</v>
      </c>
      <c r="G560" s="95">
        <v>4480275.753796629</v>
      </c>
      <c r="H560" s="95">
        <v>1697032.7340899743</v>
      </c>
      <c r="I560" s="95">
        <v>2295001.89227727</v>
      </c>
      <c r="J560" s="95">
        <v>1107297.5744347186</v>
      </c>
      <c r="K560" s="95">
        <v>0</v>
      </c>
      <c r="L560" s="95">
        <v>1464367.9139999999</v>
      </c>
      <c r="M560" s="95">
        <v>0</v>
      </c>
      <c r="N560" s="95">
        <v>3401095.978</v>
      </c>
      <c r="O560" s="95">
        <v>12759522.482</v>
      </c>
      <c r="P560" s="95">
        <v>0</v>
      </c>
      <c r="Q560" s="95">
        <v>0</v>
      </c>
      <c r="R560" s="95">
        <v>0</v>
      </c>
    </row>
    <row r="561" spans="1:18" ht="18.75" customHeight="1">
      <c r="A561" s="106"/>
      <c r="B561" s="122" t="s">
        <v>400</v>
      </c>
      <c r="C561" s="122"/>
      <c r="D561" s="122"/>
      <c r="E561" s="117"/>
      <c r="F561" s="100"/>
      <c r="G561" s="100"/>
      <c r="H561" s="100"/>
      <c r="I561" s="100"/>
      <c r="J561" s="100"/>
      <c r="K561" s="100"/>
      <c r="L561" s="100"/>
      <c r="M561" s="100"/>
      <c r="N561" s="118"/>
      <c r="O561" s="100"/>
      <c r="P561" s="100"/>
      <c r="Q561" s="100"/>
      <c r="R561" s="100"/>
    </row>
    <row r="562" spans="1:18" ht="37.5" customHeight="1">
      <c r="A562" s="24">
        <f>A559+1</f>
        <v>190</v>
      </c>
      <c r="B562" s="24">
        <v>1</v>
      </c>
      <c r="C562" s="25" t="s">
        <v>401</v>
      </c>
      <c r="D562" s="25" t="s">
        <v>402</v>
      </c>
      <c r="E562" s="94">
        <f>SUM(F562:R562)</f>
        <v>9027211.215</v>
      </c>
      <c r="F562" s="94">
        <v>1378203.378</v>
      </c>
      <c r="G562" s="94">
        <v>0</v>
      </c>
      <c r="H562" s="94">
        <v>503826.252</v>
      </c>
      <c r="I562" s="94">
        <v>0</v>
      </c>
      <c r="J562" s="94">
        <v>0</v>
      </c>
      <c r="K562" s="94">
        <v>0</v>
      </c>
      <c r="L562" s="94">
        <v>1698738.297</v>
      </c>
      <c r="M562" s="94">
        <v>0</v>
      </c>
      <c r="N562" s="94">
        <v>2931552.5640000002</v>
      </c>
      <c r="O562" s="94">
        <v>2514890.724</v>
      </c>
      <c r="P562" s="94">
        <v>0</v>
      </c>
      <c r="Q562" s="94">
        <v>0</v>
      </c>
      <c r="R562" s="94">
        <v>0</v>
      </c>
    </row>
    <row r="563" spans="1:18" ht="18.75" customHeight="1">
      <c r="A563" s="106"/>
      <c r="B563" s="122" t="s">
        <v>52</v>
      </c>
      <c r="C563" s="122"/>
      <c r="D563" s="122"/>
      <c r="E563" s="95">
        <f>SUM(E562)</f>
        <v>9027211.215</v>
      </c>
      <c r="F563" s="95">
        <v>1378203.378</v>
      </c>
      <c r="G563" s="95">
        <v>0</v>
      </c>
      <c r="H563" s="95">
        <v>503826.252</v>
      </c>
      <c r="I563" s="95">
        <v>0</v>
      </c>
      <c r="J563" s="95">
        <v>0</v>
      </c>
      <c r="K563" s="95">
        <v>0</v>
      </c>
      <c r="L563" s="95">
        <v>1698738.297</v>
      </c>
      <c r="M563" s="95">
        <v>0</v>
      </c>
      <c r="N563" s="95">
        <v>2931552.5640000002</v>
      </c>
      <c r="O563" s="95">
        <v>2514890.724</v>
      </c>
      <c r="P563" s="95">
        <v>0</v>
      </c>
      <c r="Q563" s="95">
        <v>0</v>
      </c>
      <c r="R563" s="95">
        <v>0</v>
      </c>
    </row>
    <row r="564" spans="1:18" ht="18.75" customHeight="1">
      <c r="A564" s="106"/>
      <c r="B564" s="122" t="s">
        <v>160</v>
      </c>
      <c r="C564" s="122"/>
      <c r="D564" s="122"/>
      <c r="E564" s="117"/>
      <c r="F564" s="100"/>
      <c r="G564" s="100"/>
      <c r="H564" s="100"/>
      <c r="I564" s="100"/>
      <c r="J564" s="100"/>
      <c r="K564" s="100"/>
      <c r="L564" s="100"/>
      <c r="M564" s="100"/>
      <c r="N564" s="118"/>
      <c r="O564" s="100"/>
      <c r="P564" s="100"/>
      <c r="Q564" s="100"/>
      <c r="R564" s="100"/>
    </row>
    <row r="565" spans="1:18" ht="18.75" customHeight="1">
      <c r="A565" s="24">
        <f>A562+1</f>
        <v>191</v>
      </c>
      <c r="B565" s="24">
        <v>1</v>
      </c>
      <c r="C565" s="25" t="s">
        <v>161</v>
      </c>
      <c r="D565" s="25" t="s">
        <v>403</v>
      </c>
      <c r="E565" s="94">
        <f>SUM(F565:R565)</f>
        <v>3161543.38</v>
      </c>
      <c r="F565" s="94">
        <v>0</v>
      </c>
      <c r="G565" s="94">
        <v>0</v>
      </c>
      <c r="H565" s="94">
        <v>0</v>
      </c>
      <c r="I565" s="94">
        <v>0</v>
      </c>
      <c r="J565" s="94">
        <v>0</v>
      </c>
      <c r="K565" s="94">
        <v>0</v>
      </c>
      <c r="L565" s="94">
        <v>0</v>
      </c>
      <c r="M565" s="94">
        <v>0</v>
      </c>
      <c r="N565" s="94">
        <v>3161543.38</v>
      </c>
      <c r="O565" s="94">
        <v>0</v>
      </c>
      <c r="P565" s="94">
        <v>0</v>
      </c>
      <c r="Q565" s="94">
        <v>0</v>
      </c>
      <c r="R565" s="94">
        <v>0</v>
      </c>
    </row>
    <row r="566" spans="1:18" ht="18.75" customHeight="1">
      <c r="A566" s="24">
        <f>A565+1</f>
        <v>192</v>
      </c>
      <c r="B566" s="24">
        <v>2</v>
      </c>
      <c r="C566" s="25" t="s">
        <v>161</v>
      </c>
      <c r="D566" s="25" t="s">
        <v>404</v>
      </c>
      <c r="E566" s="94">
        <f>SUM(F566:R566)</f>
        <v>10089027.391999999</v>
      </c>
      <c r="F566" s="94">
        <v>1464235.484</v>
      </c>
      <c r="G566" s="94">
        <v>0</v>
      </c>
      <c r="H566" s="94">
        <v>206435.432</v>
      </c>
      <c r="I566" s="94">
        <v>827122.716</v>
      </c>
      <c r="J566" s="94">
        <v>0</v>
      </c>
      <c r="K566" s="94">
        <v>0</v>
      </c>
      <c r="L566" s="94">
        <v>1804785.8519999997</v>
      </c>
      <c r="M566" s="94">
        <v>0</v>
      </c>
      <c r="N566" s="94">
        <v>3114560.692</v>
      </c>
      <c r="O566" s="94">
        <v>2671887.2159999995</v>
      </c>
      <c r="P566" s="94">
        <v>0</v>
      </c>
      <c r="Q566" s="94">
        <v>0</v>
      </c>
      <c r="R566" s="94">
        <v>0</v>
      </c>
    </row>
    <row r="567" spans="1:18" ht="18.75" customHeight="1">
      <c r="A567" s="106"/>
      <c r="B567" s="122" t="s">
        <v>52</v>
      </c>
      <c r="C567" s="122"/>
      <c r="D567" s="122"/>
      <c r="E567" s="95">
        <f>SUM(E565:E566)</f>
        <v>13250570.772</v>
      </c>
      <c r="F567" s="95">
        <v>1464235.484</v>
      </c>
      <c r="G567" s="95">
        <v>0</v>
      </c>
      <c r="H567" s="95">
        <v>206435.432</v>
      </c>
      <c r="I567" s="95">
        <v>827122.716</v>
      </c>
      <c r="J567" s="95">
        <v>0</v>
      </c>
      <c r="K567" s="95">
        <v>0</v>
      </c>
      <c r="L567" s="95">
        <v>1804785.8519999997</v>
      </c>
      <c r="M567" s="95">
        <v>0</v>
      </c>
      <c r="N567" s="95">
        <v>6276104.072</v>
      </c>
      <c r="O567" s="95">
        <v>2671887.2159999995</v>
      </c>
      <c r="P567" s="95">
        <v>0</v>
      </c>
      <c r="Q567" s="95">
        <v>0</v>
      </c>
      <c r="R567" s="95">
        <v>0</v>
      </c>
    </row>
    <row r="568" spans="1:18" ht="18.75" customHeight="1">
      <c r="A568" s="106"/>
      <c r="B568" s="122" t="s">
        <v>78</v>
      </c>
      <c r="C568" s="122"/>
      <c r="D568" s="122"/>
      <c r="E568" s="117"/>
      <c r="F568" s="100"/>
      <c r="G568" s="100"/>
      <c r="H568" s="100"/>
      <c r="I568" s="100"/>
      <c r="J568" s="100"/>
      <c r="K568" s="100"/>
      <c r="L568" s="100"/>
      <c r="M568" s="100"/>
      <c r="N568" s="118"/>
      <c r="O568" s="100"/>
      <c r="P568" s="100"/>
      <c r="Q568" s="100"/>
      <c r="R568" s="100"/>
    </row>
    <row r="569" spans="1:18" ht="18.75" customHeight="1">
      <c r="A569" s="24">
        <f>A566+1</f>
        <v>193</v>
      </c>
      <c r="B569" s="24">
        <v>1</v>
      </c>
      <c r="C569" s="25" t="s">
        <v>79</v>
      </c>
      <c r="D569" s="25" t="s">
        <v>80</v>
      </c>
      <c r="E569" s="94">
        <f aca="true" t="shared" si="37" ref="E569:E581">SUM(F569:R569)</f>
        <v>3556628.1750000003</v>
      </c>
      <c r="F569" s="94">
        <v>1688145.705</v>
      </c>
      <c r="G569" s="94">
        <v>857384.2380000001</v>
      </c>
      <c r="H569" s="94">
        <v>329944.41900000005</v>
      </c>
      <c r="I569" s="94">
        <v>532289.211</v>
      </c>
      <c r="J569" s="94">
        <v>0</v>
      </c>
      <c r="K569" s="94">
        <v>0</v>
      </c>
      <c r="L569" s="94">
        <v>0</v>
      </c>
      <c r="M569" s="94">
        <v>0</v>
      </c>
      <c r="N569" s="94">
        <v>0</v>
      </c>
      <c r="O569" s="94">
        <v>0</v>
      </c>
      <c r="P569" s="94">
        <v>0</v>
      </c>
      <c r="Q569" s="94">
        <v>0</v>
      </c>
      <c r="R569" s="94">
        <v>148864.60199999998</v>
      </c>
    </row>
    <row r="570" spans="1:18" ht="18.75" customHeight="1">
      <c r="A570" s="24">
        <f>A569+1</f>
        <v>194</v>
      </c>
      <c r="B570" s="24">
        <f>B569+1</f>
        <v>2</v>
      </c>
      <c r="C570" s="25" t="s">
        <v>79</v>
      </c>
      <c r="D570" s="25" t="s">
        <v>229</v>
      </c>
      <c r="E570" s="94">
        <f t="shared" si="37"/>
        <v>3034691.2800000003</v>
      </c>
      <c r="F570" s="94">
        <v>1664490.6</v>
      </c>
      <c r="G570" s="94">
        <v>845370.16</v>
      </c>
      <c r="H570" s="94">
        <v>0</v>
      </c>
      <c r="I570" s="94">
        <v>524830.5199999999</v>
      </c>
      <c r="J570" s="94">
        <v>0</v>
      </c>
      <c r="K570" s="94">
        <v>0</v>
      </c>
      <c r="L570" s="94">
        <v>0</v>
      </c>
      <c r="M570" s="94">
        <v>0</v>
      </c>
      <c r="N570" s="94">
        <v>0</v>
      </c>
      <c r="O570" s="94">
        <v>0</v>
      </c>
      <c r="P570" s="94">
        <v>0</v>
      </c>
      <c r="Q570" s="94">
        <v>0</v>
      </c>
      <c r="R570" s="94">
        <v>0</v>
      </c>
    </row>
    <row r="571" spans="1:18" ht="18.75" customHeight="1">
      <c r="A571" s="24">
        <f>A570+1</f>
        <v>195</v>
      </c>
      <c r="B571" s="24">
        <f aca="true" t="shared" si="38" ref="B571:B581">B570+1</f>
        <v>3</v>
      </c>
      <c r="C571" s="25" t="s">
        <v>79</v>
      </c>
      <c r="D571" s="25" t="s">
        <v>81</v>
      </c>
      <c r="E571" s="94">
        <f t="shared" si="37"/>
        <v>4457703.65</v>
      </c>
      <c r="F571" s="94">
        <v>2076381.81</v>
      </c>
      <c r="G571" s="94">
        <v>1133050.0999999999</v>
      </c>
      <c r="H571" s="94">
        <v>477450.72</v>
      </c>
      <c r="I571" s="94">
        <v>708439.61</v>
      </c>
      <c r="J571" s="94">
        <v>0</v>
      </c>
      <c r="K571" s="94">
        <v>0</v>
      </c>
      <c r="L571" s="94">
        <v>0</v>
      </c>
      <c r="M571" s="94">
        <v>0</v>
      </c>
      <c r="N571" s="94">
        <v>0</v>
      </c>
      <c r="O571" s="94">
        <v>0</v>
      </c>
      <c r="P571" s="94">
        <v>0</v>
      </c>
      <c r="Q571" s="94">
        <v>0</v>
      </c>
      <c r="R571" s="94">
        <v>62381.41</v>
      </c>
    </row>
    <row r="572" spans="1:18" ht="18.75" customHeight="1">
      <c r="A572" s="24">
        <f>A571+1</f>
        <v>196</v>
      </c>
      <c r="B572" s="24">
        <f t="shared" si="38"/>
        <v>4</v>
      </c>
      <c r="C572" s="25" t="s">
        <v>405</v>
      </c>
      <c r="D572" s="25" t="s">
        <v>406</v>
      </c>
      <c r="E572" s="94">
        <f t="shared" si="37"/>
        <v>8781125.553</v>
      </c>
      <c r="F572" s="94">
        <v>1221671.459</v>
      </c>
      <c r="G572" s="94">
        <v>446862.071</v>
      </c>
      <c r="H572" s="94">
        <v>0</v>
      </c>
      <c r="I572" s="94">
        <v>702524.041</v>
      </c>
      <c r="J572" s="94">
        <v>0</v>
      </c>
      <c r="K572" s="94">
        <v>0</v>
      </c>
      <c r="L572" s="94">
        <v>1513283.419</v>
      </c>
      <c r="M572" s="94">
        <v>0</v>
      </c>
      <c r="N572" s="94">
        <v>2613184.1849999996</v>
      </c>
      <c r="O572" s="94">
        <v>2283600.3779999996</v>
      </c>
      <c r="P572" s="94">
        <v>0</v>
      </c>
      <c r="Q572" s="94">
        <v>0</v>
      </c>
      <c r="R572" s="94">
        <v>0</v>
      </c>
    </row>
    <row r="573" spans="1:18" ht="18.75" customHeight="1">
      <c r="A573" s="24">
        <f>A572+1</f>
        <v>197</v>
      </c>
      <c r="B573" s="24">
        <f t="shared" si="38"/>
        <v>5</v>
      </c>
      <c r="C573" s="25" t="s">
        <v>405</v>
      </c>
      <c r="D573" s="25" t="s">
        <v>407</v>
      </c>
      <c r="E573" s="94">
        <f t="shared" si="37"/>
        <v>6812139.208000001</v>
      </c>
      <c r="F573" s="94">
        <v>1145071.108</v>
      </c>
      <c r="G573" s="94">
        <v>418843.25200000004</v>
      </c>
      <c r="H573" s="94">
        <v>0</v>
      </c>
      <c r="I573" s="94">
        <v>658474.892</v>
      </c>
      <c r="J573" s="94">
        <v>0</v>
      </c>
      <c r="K573" s="94">
        <v>0</v>
      </c>
      <c r="L573" s="94">
        <v>0</v>
      </c>
      <c r="M573" s="94">
        <v>0</v>
      </c>
      <c r="N573" s="94">
        <v>2449334.2199999997</v>
      </c>
      <c r="O573" s="94">
        <v>2140415.736</v>
      </c>
      <c r="P573" s="94">
        <v>0</v>
      </c>
      <c r="Q573" s="94">
        <v>0</v>
      </c>
      <c r="R573" s="94">
        <v>0</v>
      </c>
    </row>
    <row r="574" spans="1:18" ht="18.75" customHeight="1">
      <c r="A574" s="24">
        <f>A573+1</f>
        <v>198</v>
      </c>
      <c r="B574" s="24">
        <f t="shared" si="38"/>
        <v>6</v>
      </c>
      <c r="C574" s="25" t="s">
        <v>408</v>
      </c>
      <c r="D574" s="25" t="s">
        <v>409</v>
      </c>
      <c r="E574" s="94">
        <f t="shared" si="37"/>
        <v>3726142.776</v>
      </c>
      <c r="F574" s="94">
        <v>0</v>
      </c>
      <c r="G574" s="94">
        <v>0</v>
      </c>
      <c r="H574" s="94">
        <v>160938.744</v>
      </c>
      <c r="I574" s="94">
        <v>0</v>
      </c>
      <c r="J574" s="94">
        <v>0</v>
      </c>
      <c r="K574" s="94">
        <v>0</v>
      </c>
      <c r="L574" s="94">
        <v>1422693.324</v>
      </c>
      <c r="M574" s="94">
        <v>0</v>
      </c>
      <c r="N574" s="94">
        <v>0</v>
      </c>
      <c r="O574" s="94">
        <v>2142510.708</v>
      </c>
      <c r="P574" s="94">
        <v>0</v>
      </c>
      <c r="Q574" s="94">
        <v>0</v>
      </c>
      <c r="R574" s="94">
        <v>0</v>
      </c>
    </row>
    <row r="575" spans="1:18" ht="18.75" customHeight="1">
      <c r="A575" s="24">
        <f aca="true" t="shared" si="39" ref="A575:A581">A574+1</f>
        <v>199</v>
      </c>
      <c r="B575" s="24">
        <f t="shared" si="38"/>
        <v>7</v>
      </c>
      <c r="C575" s="25" t="s">
        <v>408</v>
      </c>
      <c r="D575" s="25" t="s">
        <v>410</v>
      </c>
      <c r="E575" s="94">
        <f t="shared" si="37"/>
        <v>3747118.2480000006</v>
      </c>
      <c r="F575" s="94">
        <v>0</v>
      </c>
      <c r="G575" s="94">
        <v>0</v>
      </c>
      <c r="H575" s="94">
        <v>161844.712</v>
      </c>
      <c r="I575" s="94">
        <v>0</v>
      </c>
      <c r="J575" s="94">
        <v>0</v>
      </c>
      <c r="K575" s="94">
        <v>0</v>
      </c>
      <c r="L575" s="94">
        <v>1430702.0520000001</v>
      </c>
      <c r="M575" s="94">
        <v>0</v>
      </c>
      <c r="N575" s="94">
        <v>0</v>
      </c>
      <c r="O575" s="94">
        <v>2154571.484</v>
      </c>
      <c r="P575" s="94">
        <v>0</v>
      </c>
      <c r="Q575" s="94">
        <v>0</v>
      </c>
      <c r="R575" s="94">
        <v>0</v>
      </c>
    </row>
    <row r="576" spans="1:18" ht="18.75" customHeight="1">
      <c r="A576" s="24">
        <f t="shared" si="39"/>
        <v>200</v>
      </c>
      <c r="B576" s="24">
        <f t="shared" si="38"/>
        <v>8</v>
      </c>
      <c r="C576" s="25" t="s">
        <v>408</v>
      </c>
      <c r="D576" s="25" t="s">
        <v>411</v>
      </c>
      <c r="E576" s="94">
        <f t="shared" si="37"/>
        <v>2147248.87</v>
      </c>
      <c r="F576" s="94">
        <v>0</v>
      </c>
      <c r="G576" s="94">
        <v>0</v>
      </c>
      <c r="H576" s="94">
        <v>0</v>
      </c>
      <c r="I576" s="94">
        <v>0</v>
      </c>
      <c r="J576" s="94">
        <v>0</v>
      </c>
      <c r="K576" s="94">
        <v>0</v>
      </c>
      <c r="L576" s="94">
        <v>0</v>
      </c>
      <c r="M576" s="94">
        <v>0</v>
      </c>
      <c r="N576" s="94">
        <v>0</v>
      </c>
      <c r="O576" s="94">
        <v>2147248.87</v>
      </c>
      <c r="P576" s="94">
        <v>0</v>
      </c>
      <c r="Q576" s="94">
        <v>0</v>
      </c>
      <c r="R576" s="94">
        <v>0</v>
      </c>
    </row>
    <row r="577" spans="1:18" ht="18.75" customHeight="1">
      <c r="A577" s="24">
        <f t="shared" si="39"/>
        <v>201</v>
      </c>
      <c r="B577" s="24">
        <f t="shared" si="38"/>
        <v>9</v>
      </c>
      <c r="C577" s="25" t="s">
        <v>408</v>
      </c>
      <c r="D577" s="25" t="s">
        <v>412</v>
      </c>
      <c r="E577" s="94">
        <f t="shared" si="37"/>
        <v>3786821.8200000003</v>
      </c>
      <c r="F577" s="94">
        <v>0</v>
      </c>
      <c r="G577" s="94">
        <v>0</v>
      </c>
      <c r="H577" s="94">
        <v>163559.58</v>
      </c>
      <c r="I577" s="94">
        <v>0</v>
      </c>
      <c r="J577" s="94">
        <v>0</v>
      </c>
      <c r="K577" s="94">
        <v>0</v>
      </c>
      <c r="L577" s="94">
        <v>1445861.4300000002</v>
      </c>
      <c r="M577" s="94">
        <v>0</v>
      </c>
      <c r="N577" s="94">
        <v>0</v>
      </c>
      <c r="O577" s="94">
        <v>2177400.81</v>
      </c>
      <c r="P577" s="94">
        <v>0</v>
      </c>
      <c r="Q577" s="94">
        <v>0</v>
      </c>
      <c r="R577" s="94">
        <v>0</v>
      </c>
    </row>
    <row r="578" spans="1:18" ht="18.75" customHeight="1">
      <c r="A578" s="24">
        <f t="shared" si="39"/>
        <v>202</v>
      </c>
      <c r="B578" s="24">
        <f t="shared" si="38"/>
        <v>10</v>
      </c>
      <c r="C578" s="25" t="s">
        <v>408</v>
      </c>
      <c r="D578" s="25" t="s">
        <v>413</v>
      </c>
      <c r="E578" s="94">
        <f t="shared" si="37"/>
        <v>3634730.528</v>
      </c>
      <c r="F578" s="94">
        <v>0</v>
      </c>
      <c r="G578" s="94">
        <v>0</v>
      </c>
      <c r="H578" s="94">
        <v>0</v>
      </c>
      <c r="I578" s="94">
        <v>0</v>
      </c>
      <c r="J578" s="94">
        <v>0</v>
      </c>
      <c r="K578" s="94">
        <v>0</v>
      </c>
      <c r="L578" s="94">
        <v>1450437.8460000001</v>
      </c>
      <c r="M578" s="94">
        <v>0</v>
      </c>
      <c r="N578" s="94">
        <v>0</v>
      </c>
      <c r="O578" s="94">
        <v>2184292.682</v>
      </c>
      <c r="P578" s="94">
        <v>0</v>
      </c>
      <c r="Q578" s="94">
        <v>0</v>
      </c>
      <c r="R578" s="94">
        <v>0</v>
      </c>
    </row>
    <row r="579" spans="1:18" ht="18.75" customHeight="1">
      <c r="A579" s="24">
        <f t="shared" si="39"/>
        <v>203</v>
      </c>
      <c r="B579" s="24">
        <f t="shared" si="38"/>
        <v>11</v>
      </c>
      <c r="C579" s="25" t="s">
        <v>408</v>
      </c>
      <c r="D579" s="25" t="s">
        <v>414</v>
      </c>
      <c r="E579" s="94">
        <f t="shared" si="37"/>
        <v>3846751.74</v>
      </c>
      <c r="F579" s="94">
        <v>0</v>
      </c>
      <c r="G579" s="94">
        <v>0</v>
      </c>
      <c r="H579" s="94">
        <v>166148.06</v>
      </c>
      <c r="I579" s="94">
        <v>0</v>
      </c>
      <c r="J579" s="94">
        <v>0</v>
      </c>
      <c r="K579" s="94">
        <v>0</v>
      </c>
      <c r="L579" s="94">
        <v>1468743.51</v>
      </c>
      <c r="M579" s="94">
        <v>0</v>
      </c>
      <c r="N579" s="94">
        <v>0</v>
      </c>
      <c r="O579" s="94">
        <v>2211860.17</v>
      </c>
      <c r="P579" s="94">
        <v>0</v>
      </c>
      <c r="Q579" s="94">
        <v>0</v>
      </c>
      <c r="R579" s="94">
        <v>0</v>
      </c>
    </row>
    <row r="580" spans="1:18" ht="18.75" customHeight="1">
      <c r="A580" s="24">
        <f t="shared" si="39"/>
        <v>204</v>
      </c>
      <c r="B580" s="24">
        <f t="shared" si="38"/>
        <v>12</v>
      </c>
      <c r="C580" s="25" t="s">
        <v>408</v>
      </c>
      <c r="D580" s="25" t="s">
        <v>415</v>
      </c>
      <c r="E580" s="94">
        <f t="shared" si="37"/>
        <v>3885519.4560000002</v>
      </c>
      <c r="F580" s="94">
        <v>1633921.952</v>
      </c>
      <c r="G580" s="94">
        <v>0</v>
      </c>
      <c r="H580" s="94">
        <v>228821.632</v>
      </c>
      <c r="I580" s="94">
        <v>0</v>
      </c>
      <c r="J580" s="94">
        <v>0</v>
      </c>
      <c r="K580" s="94">
        <v>0</v>
      </c>
      <c r="L580" s="94">
        <v>2022775.8720000002</v>
      </c>
      <c r="M580" s="94">
        <v>0</v>
      </c>
      <c r="N580" s="94">
        <v>0</v>
      </c>
      <c r="O580" s="94">
        <v>0</v>
      </c>
      <c r="P580" s="94">
        <v>0</v>
      </c>
      <c r="Q580" s="94">
        <v>0</v>
      </c>
      <c r="R580" s="94">
        <v>0</v>
      </c>
    </row>
    <row r="581" spans="1:18" ht="18.75" customHeight="1">
      <c r="A581" s="24">
        <f t="shared" si="39"/>
        <v>205</v>
      </c>
      <c r="B581" s="24">
        <f t="shared" si="38"/>
        <v>13</v>
      </c>
      <c r="C581" s="25" t="s">
        <v>408</v>
      </c>
      <c r="D581" s="25" t="s">
        <v>416</v>
      </c>
      <c r="E581" s="94">
        <f t="shared" si="37"/>
        <v>1791342.2490000003</v>
      </c>
      <c r="F581" s="94">
        <v>1189630.1090000002</v>
      </c>
      <c r="G581" s="94">
        <v>435111.0960000001</v>
      </c>
      <c r="H581" s="94">
        <v>166601.04400000002</v>
      </c>
      <c r="I581" s="94">
        <v>0</v>
      </c>
      <c r="J581" s="94">
        <v>0</v>
      </c>
      <c r="K581" s="94">
        <v>0</v>
      </c>
      <c r="L581" s="94">
        <v>0</v>
      </c>
      <c r="M581" s="94">
        <v>0</v>
      </c>
      <c r="N581" s="94">
        <v>0</v>
      </c>
      <c r="O581" s="94">
        <v>0</v>
      </c>
      <c r="P581" s="94">
        <v>0</v>
      </c>
      <c r="Q581" s="94">
        <v>0</v>
      </c>
      <c r="R581" s="94">
        <v>0</v>
      </c>
    </row>
    <row r="582" spans="1:18" ht="18.75" customHeight="1">
      <c r="A582" s="106"/>
      <c r="B582" s="122" t="s">
        <v>52</v>
      </c>
      <c r="C582" s="122"/>
      <c r="D582" s="122"/>
      <c r="E582" s="95">
        <f>SUM(E569:E581)</f>
        <v>53207963.552999996</v>
      </c>
      <c r="F582" s="95">
        <v>10619312.743</v>
      </c>
      <c r="G582" s="95">
        <v>4136620.9169999994</v>
      </c>
      <c r="H582" s="95">
        <v>1855308.911</v>
      </c>
      <c r="I582" s="95">
        <v>3126558.274</v>
      </c>
      <c r="J582" s="95">
        <v>0</v>
      </c>
      <c r="K582" s="95">
        <v>0</v>
      </c>
      <c r="L582" s="95">
        <v>10754497.453</v>
      </c>
      <c r="M582" s="95">
        <v>0</v>
      </c>
      <c r="N582" s="95">
        <v>5062518.404999999</v>
      </c>
      <c r="O582" s="95">
        <v>17441900.838000003</v>
      </c>
      <c r="P582" s="95">
        <v>0</v>
      </c>
      <c r="Q582" s="95">
        <v>0</v>
      </c>
      <c r="R582" s="95">
        <v>211246.012</v>
      </c>
    </row>
    <row r="583" spans="1:18" ht="18.75" customHeight="1">
      <c r="A583" s="106"/>
      <c r="B583" s="122" t="s">
        <v>82</v>
      </c>
      <c r="C583" s="122"/>
      <c r="D583" s="122"/>
      <c r="E583" s="117"/>
      <c r="F583" s="100"/>
      <c r="G583" s="100"/>
      <c r="H583" s="100"/>
      <c r="I583" s="100"/>
      <c r="J583" s="100"/>
      <c r="K583" s="100"/>
      <c r="L583" s="100"/>
      <c r="M583" s="100"/>
      <c r="N583" s="118"/>
      <c r="O583" s="100"/>
      <c r="P583" s="100"/>
      <c r="Q583" s="100"/>
      <c r="R583" s="100"/>
    </row>
    <row r="584" spans="1:18" ht="18.75" customHeight="1">
      <c r="A584" s="24">
        <f>A581+1</f>
        <v>206</v>
      </c>
      <c r="B584" s="24">
        <v>1</v>
      </c>
      <c r="C584" s="25" t="s">
        <v>162</v>
      </c>
      <c r="D584" s="25" t="s">
        <v>163</v>
      </c>
      <c r="E584" s="94">
        <f aca="true" t="shared" si="40" ref="E584:E647">SUM(F584:R584)</f>
        <v>5546275.103999999</v>
      </c>
      <c r="F584" s="94">
        <v>1321005.1679999998</v>
      </c>
      <c r="G584" s="94">
        <v>482918.23199999996</v>
      </c>
      <c r="H584" s="94">
        <v>186243.792</v>
      </c>
      <c r="I584" s="94">
        <v>746215.8479999999</v>
      </c>
      <c r="J584" s="94">
        <v>0</v>
      </c>
      <c r="K584" s="94">
        <v>0</v>
      </c>
      <c r="L584" s="94">
        <v>0</v>
      </c>
      <c r="M584" s="94">
        <v>0</v>
      </c>
      <c r="N584" s="94">
        <v>2809892.064</v>
      </c>
      <c r="O584" s="94">
        <v>0</v>
      </c>
      <c r="P584" s="94">
        <v>0</v>
      </c>
      <c r="Q584" s="94">
        <v>0</v>
      </c>
      <c r="R584" s="94">
        <v>0</v>
      </c>
    </row>
    <row r="585" spans="1:18" ht="18.75" customHeight="1">
      <c r="A585" s="24">
        <f>A584+1</f>
        <v>207</v>
      </c>
      <c r="B585" s="24">
        <v>2</v>
      </c>
      <c r="C585" s="25" t="s">
        <v>162</v>
      </c>
      <c r="D585" s="25" t="s">
        <v>164</v>
      </c>
      <c r="E585" s="94">
        <f t="shared" si="40"/>
        <v>3602565.466</v>
      </c>
      <c r="F585" s="94">
        <v>0</v>
      </c>
      <c r="G585" s="94">
        <v>3602565.466</v>
      </c>
      <c r="H585" s="94">
        <v>0</v>
      </c>
      <c r="I585" s="94">
        <v>0</v>
      </c>
      <c r="J585" s="94">
        <v>0</v>
      </c>
      <c r="K585" s="94">
        <v>0</v>
      </c>
      <c r="L585" s="94">
        <v>0</v>
      </c>
      <c r="M585" s="94">
        <v>0</v>
      </c>
      <c r="N585" s="94">
        <v>0</v>
      </c>
      <c r="O585" s="94">
        <v>0</v>
      </c>
      <c r="P585" s="94">
        <v>0</v>
      </c>
      <c r="Q585" s="94">
        <v>0</v>
      </c>
      <c r="R585" s="94">
        <v>0</v>
      </c>
    </row>
    <row r="586" spans="1:18" ht="18.75" customHeight="1">
      <c r="A586" s="24">
        <f aca="true" t="shared" si="41" ref="A586:A649">A585+1</f>
        <v>208</v>
      </c>
      <c r="B586" s="24">
        <v>3</v>
      </c>
      <c r="C586" s="25" t="s">
        <v>162</v>
      </c>
      <c r="D586" s="25" t="s">
        <v>185</v>
      </c>
      <c r="E586" s="94">
        <f t="shared" si="40"/>
        <v>9081057.57</v>
      </c>
      <c r="F586" s="94">
        <v>5957450.16</v>
      </c>
      <c r="G586" s="94">
        <v>0</v>
      </c>
      <c r="H586" s="94">
        <v>0</v>
      </c>
      <c r="I586" s="94">
        <v>0</v>
      </c>
      <c r="J586" s="94">
        <v>0</v>
      </c>
      <c r="K586" s="94">
        <v>0</v>
      </c>
      <c r="L586" s="94">
        <v>0</v>
      </c>
      <c r="M586" s="94">
        <v>0</v>
      </c>
      <c r="N586" s="94">
        <v>3123607.41</v>
      </c>
      <c r="O586" s="94">
        <v>0</v>
      </c>
      <c r="P586" s="94">
        <v>0</v>
      </c>
      <c r="Q586" s="94">
        <v>0</v>
      </c>
      <c r="R586" s="94">
        <v>0</v>
      </c>
    </row>
    <row r="587" spans="1:18" ht="18.75" customHeight="1">
      <c r="A587" s="24">
        <f t="shared" si="41"/>
        <v>209</v>
      </c>
      <c r="B587" s="24">
        <v>4</v>
      </c>
      <c r="C587" s="25" t="s">
        <v>162</v>
      </c>
      <c r="D587" s="25" t="s">
        <v>186</v>
      </c>
      <c r="E587" s="94">
        <f t="shared" si="40"/>
        <v>5957450.16</v>
      </c>
      <c r="F587" s="94">
        <v>5957450.16</v>
      </c>
      <c r="G587" s="94">
        <v>0</v>
      </c>
      <c r="H587" s="94">
        <v>0</v>
      </c>
      <c r="I587" s="94">
        <v>0</v>
      </c>
      <c r="J587" s="94">
        <v>0</v>
      </c>
      <c r="K587" s="94">
        <v>0</v>
      </c>
      <c r="L587" s="94">
        <v>0</v>
      </c>
      <c r="M587" s="94">
        <v>0</v>
      </c>
      <c r="N587" s="94">
        <v>0</v>
      </c>
      <c r="O587" s="94">
        <v>0</v>
      </c>
      <c r="P587" s="94">
        <v>0</v>
      </c>
      <c r="Q587" s="94">
        <v>0</v>
      </c>
      <c r="R587" s="94">
        <v>0</v>
      </c>
    </row>
    <row r="588" spans="1:18" ht="18.75" customHeight="1">
      <c r="A588" s="24">
        <f t="shared" si="41"/>
        <v>210</v>
      </c>
      <c r="B588" s="24">
        <v>5</v>
      </c>
      <c r="C588" s="25" t="s">
        <v>162</v>
      </c>
      <c r="D588" s="25" t="s">
        <v>187</v>
      </c>
      <c r="E588" s="94">
        <f t="shared" si="40"/>
        <v>1255234.7730999999</v>
      </c>
      <c r="F588" s="94">
        <v>0</v>
      </c>
      <c r="G588" s="94">
        <v>0</v>
      </c>
      <c r="H588" s="94">
        <v>0</v>
      </c>
      <c r="I588" s="94">
        <v>0</v>
      </c>
      <c r="J588" s="94">
        <v>0</v>
      </c>
      <c r="K588" s="94">
        <v>0</v>
      </c>
      <c r="L588" s="94">
        <v>0</v>
      </c>
      <c r="M588" s="94">
        <v>0</v>
      </c>
      <c r="N588" s="94">
        <v>1255234.7730999999</v>
      </c>
      <c r="O588" s="94">
        <v>0</v>
      </c>
      <c r="P588" s="94">
        <v>0</v>
      </c>
      <c r="Q588" s="94">
        <v>0</v>
      </c>
      <c r="R588" s="94">
        <v>0</v>
      </c>
    </row>
    <row r="589" spans="1:18" ht="18.75" customHeight="1">
      <c r="A589" s="24">
        <f t="shared" si="41"/>
        <v>211</v>
      </c>
      <c r="B589" s="24">
        <v>6</v>
      </c>
      <c r="C589" s="25" t="s">
        <v>162</v>
      </c>
      <c r="D589" s="25" t="s">
        <v>417</v>
      </c>
      <c r="E589" s="94">
        <f t="shared" si="40"/>
        <v>7103599.587</v>
      </c>
      <c r="F589" s="94">
        <v>979015.086</v>
      </c>
      <c r="G589" s="94">
        <v>357897.33900000004</v>
      </c>
      <c r="H589" s="94">
        <v>138027.834</v>
      </c>
      <c r="I589" s="94">
        <v>553030.821</v>
      </c>
      <c r="J589" s="94">
        <v>0</v>
      </c>
      <c r="K589" s="94">
        <v>0</v>
      </c>
      <c r="L589" s="94">
        <v>1206709.5960000001</v>
      </c>
      <c r="M589" s="94">
        <v>0</v>
      </c>
      <c r="N589" s="94">
        <v>2082449.6280000003</v>
      </c>
      <c r="O589" s="94">
        <v>1786469.2829999998</v>
      </c>
      <c r="P589" s="94">
        <v>0</v>
      </c>
      <c r="Q589" s="94">
        <v>0</v>
      </c>
      <c r="R589" s="94">
        <v>0</v>
      </c>
    </row>
    <row r="590" spans="1:18" ht="18.75" customHeight="1">
      <c r="A590" s="24">
        <f t="shared" si="41"/>
        <v>212</v>
      </c>
      <c r="B590" s="24">
        <v>7</v>
      </c>
      <c r="C590" s="25" t="s">
        <v>162</v>
      </c>
      <c r="D590" s="25" t="s">
        <v>418</v>
      </c>
      <c r="E590" s="94">
        <f t="shared" si="40"/>
        <v>1306396.896</v>
      </c>
      <c r="F590" s="94">
        <v>1306396.896</v>
      </c>
      <c r="G590" s="94">
        <v>0</v>
      </c>
      <c r="H590" s="94">
        <v>0</v>
      </c>
      <c r="I590" s="94">
        <v>0</v>
      </c>
      <c r="J590" s="94">
        <v>0</v>
      </c>
      <c r="K590" s="94">
        <v>0</v>
      </c>
      <c r="L590" s="94">
        <v>0</v>
      </c>
      <c r="M590" s="94">
        <v>0</v>
      </c>
      <c r="N590" s="94">
        <v>0</v>
      </c>
      <c r="O590" s="94">
        <v>0</v>
      </c>
      <c r="P590" s="94">
        <v>0</v>
      </c>
      <c r="Q590" s="94">
        <v>0</v>
      </c>
      <c r="R590" s="94">
        <v>0</v>
      </c>
    </row>
    <row r="591" spans="1:18" ht="18.75" customHeight="1">
      <c r="A591" s="24">
        <f t="shared" si="41"/>
        <v>213</v>
      </c>
      <c r="B591" s="24">
        <v>8</v>
      </c>
      <c r="C591" s="25" t="s">
        <v>162</v>
      </c>
      <c r="D591" s="25" t="s">
        <v>419</v>
      </c>
      <c r="E591" s="94">
        <f t="shared" si="40"/>
        <v>1267267.596</v>
      </c>
      <c r="F591" s="94">
        <v>1267267.596</v>
      </c>
      <c r="G591" s="94">
        <v>0</v>
      </c>
      <c r="H591" s="94">
        <v>0</v>
      </c>
      <c r="I591" s="94">
        <v>0</v>
      </c>
      <c r="J591" s="94">
        <v>0</v>
      </c>
      <c r="K591" s="94">
        <v>0</v>
      </c>
      <c r="L591" s="94">
        <v>0</v>
      </c>
      <c r="M591" s="94">
        <v>0</v>
      </c>
      <c r="N591" s="94">
        <v>0</v>
      </c>
      <c r="O591" s="94">
        <v>0</v>
      </c>
      <c r="P591" s="94">
        <v>0</v>
      </c>
      <c r="Q591" s="94">
        <v>0</v>
      </c>
      <c r="R591" s="94">
        <v>0</v>
      </c>
    </row>
    <row r="592" spans="1:18" ht="18.75" customHeight="1">
      <c r="A592" s="24">
        <f t="shared" si="41"/>
        <v>214</v>
      </c>
      <c r="B592" s="24">
        <v>9</v>
      </c>
      <c r="C592" s="25" t="s">
        <v>162</v>
      </c>
      <c r="D592" s="25" t="s">
        <v>420</v>
      </c>
      <c r="E592" s="94">
        <f t="shared" si="40"/>
        <v>1259702.598</v>
      </c>
      <c r="F592" s="94">
        <v>1259702.598</v>
      </c>
      <c r="G592" s="94">
        <v>0</v>
      </c>
      <c r="H592" s="94">
        <v>0</v>
      </c>
      <c r="I592" s="94">
        <v>0</v>
      </c>
      <c r="J592" s="94">
        <v>0</v>
      </c>
      <c r="K592" s="94">
        <v>0</v>
      </c>
      <c r="L592" s="94">
        <v>0</v>
      </c>
      <c r="M592" s="94">
        <v>0</v>
      </c>
      <c r="N592" s="94">
        <v>0</v>
      </c>
      <c r="O592" s="94">
        <v>0</v>
      </c>
      <c r="P592" s="94">
        <v>0</v>
      </c>
      <c r="Q592" s="94">
        <v>0</v>
      </c>
      <c r="R592" s="94">
        <v>0</v>
      </c>
    </row>
    <row r="593" spans="1:18" ht="18.75" customHeight="1">
      <c r="A593" s="24">
        <f t="shared" si="41"/>
        <v>215</v>
      </c>
      <c r="B593" s="24">
        <v>10</v>
      </c>
      <c r="C593" s="25" t="s">
        <v>162</v>
      </c>
      <c r="D593" s="25" t="s">
        <v>230</v>
      </c>
      <c r="E593" s="94">
        <f t="shared" si="40"/>
        <v>852858.8</v>
      </c>
      <c r="F593" s="94">
        <v>0</v>
      </c>
      <c r="G593" s="94">
        <v>0</v>
      </c>
      <c r="H593" s="94">
        <v>0</v>
      </c>
      <c r="I593" s="94">
        <v>0</v>
      </c>
      <c r="J593" s="94">
        <v>0</v>
      </c>
      <c r="K593" s="94">
        <v>0</v>
      </c>
      <c r="L593" s="94">
        <v>852858.8</v>
      </c>
      <c r="M593" s="94">
        <v>0</v>
      </c>
      <c r="N593" s="94">
        <v>0</v>
      </c>
      <c r="O593" s="94">
        <v>0</v>
      </c>
      <c r="P593" s="94">
        <v>0</v>
      </c>
      <c r="Q593" s="94">
        <v>0</v>
      </c>
      <c r="R593" s="94">
        <v>0</v>
      </c>
    </row>
    <row r="594" spans="1:18" ht="18.75" customHeight="1">
      <c r="A594" s="24">
        <f t="shared" si="41"/>
        <v>216</v>
      </c>
      <c r="B594" s="24">
        <v>11</v>
      </c>
      <c r="C594" s="25" t="s">
        <v>162</v>
      </c>
      <c r="D594" s="25" t="s">
        <v>421</v>
      </c>
      <c r="E594" s="94">
        <f t="shared" si="40"/>
        <v>962473.645</v>
      </c>
      <c r="F594" s="94">
        <v>0</v>
      </c>
      <c r="G594" s="94">
        <v>0</v>
      </c>
      <c r="H594" s="94">
        <v>192238.606</v>
      </c>
      <c r="I594" s="94">
        <v>770235.039</v>
      </c>
      <c r="J594" s="94">
        <v>0</v>
      </c>
      <c r="K594" s="94">
        <v>0</v>
      </c>
      <c r="L594" s="94">
        <v>0</v>
      </c>
      <c r="M594" s="94">
        <v>0</v>
      </c>
      <c r="N594" s="94">
        <v>0</v>
      </c>
      <c r="O594" s="94">
        <v>0</v>
      </c>
      <c r="P594" s="94">
        <v>0</v>
      </c>
      <c r="Q594" s="94">
        <v>0</v>
      </c>
      <c r="R594" s="94">
        <v>0</v>
      </c>
    </row>
    <row r="595" spans="1:18" ht="18.75" customHeight="1">
      <c r="A595" s="24">
        <f t="shared" si="41"/>
        <v>217</v>
      </c>
      <c r="B595" s="24">
        <v>12</v>
      </c>
      <c r="C595" s="25" t="s">
        <v>162</v>
      </c>
      <c r="D595" s="25" t="s">
        <v>422</v>
      </c>
      <c r="E595" s="94">
        <f t="shared" si="40"/>
        <v>10058227.605999999</v>
      </c>
      <c r="F595" s="94">
        <v>1386220.6679999998</v>
      </c>
      <c r="G595" s="94">
        <v>506758.98199999996</v>
      </c>
      <c r="H595" s="94">
        <v>195438.292</v>
      </c>
      <c r="I595" s="94">
        <v>783055.0979999999</v>
      </c>
      <c r="J595" s="94">
        <v>0</v>
      </c>
      <c r="K595" s="94">
        <v>0</v>
      </c>
      <c r="L595" s="94">
        <v>1708621.048</v>
      </c>
      <c r="M595" s="94">
        <v>0</v>
      </c>
      <c r="N595" s="94">
        <v>2948611.064</v>
      </c>
      <c r="O595" s="94">
        <v>2529522.454</v>
      </c>
      <c r="P595" s="94">
        <v>0</v>
      </c>
      <c r="Q595" s="94">
        <v>0</v>
      </c>
      <c r="R595" s="94">
        <v>0</v>
      </c>
    </row>
    <row r="596" spans="1:18" ht="18.75" customHeight="1">
      <c r="A596" s="24">
        <f t="shared" si="41"/>
        <v>218</v>
      </c>
      <c r="B596" s="24">
        <v>13</v>
      </c>
      <c r="C596" s="25" t="s">
        <v>162</v>
      </c>
      <c r="D596" s="25" t="s">
        <v>423</v>
      </c>
      <c r="E596" s="94">
        <f t="shared" si="40"/>
        <v>5487511.0479999995</v>
      </c>
      <c r="F596" s="94">
        <v>796411.686</v>
      </c>
      <c r="G596" s="94">
        <v>0</v>
      </c>
      <c r="H596" s="94">
        <v>112283.234</v>
      </c>
      <c r="I596" s="94">
        <v>449880.921</v>
      </c>
      <c r="J596" s="94">
        <v>0</v>
      </c>
      <c r="K596" s="94">
        <v>0</v>
      </c>
      <c r="L596" s="94">
        <v>981637.1960000001</v>
      </c>
      <c r="M596" s="94">
        <v>0</v>
      </c>
      <c r="N596" s="94">
        <v>1694036.428</v>
      </c>
      <c r="O596" s="94">
        <v>1453261.5829999999</v>
      </c>
      <c r="P596" s="94">
        <v>0</v>
      </c>
      <c r="Q596" s="94">
        <v>0</v>
      </c>
      <c r="R596" s="94">
        <v>0</v>
      </c>
    </row>
    <row r="597" spans="1:18" ht="18.75" customHeight="1">
      <c r="A597" s="24">
        <f t="shared" si="41"/>
        <v>219</v>
      </c>
      <c r="B597" s="24">
        <v>14</v>
      </c>
      <c r="C597" s="25" t="s">
        <v>162</v>
      </c>
      <c r="D597" s="25" t="s">
        <v>424</v>
      </c>
      <c r="E597" s="94">
        <f t="shared" si="40"/>
        <v>2614261.6799999997</v>
      </c>
      <c r="F597" s="94">
        <v>1262050.356</v>
      </c>
      <c r="G597" s="94">
        <v>461366.194</v>
      </c>
      <c r="H597" s="94">
        <v>177931.96399999998</v>
      </c>
      <c r="I597" s="94">
        <v>712913.166</v>
      </c>
      <c r="J597" s="94">
        <v>0</v>
      </c>
      <c r="K597" s="94">
        <v>0</v>
      </c>
      <c r="L597" s="94">
        <v>0</v>
      </c>
      <c r="M597" s="94">
        <v>0</v>
      </c>
      <c r="N597" s="94">
        <v>0</v>
      </c>
      <c r="O597" s="94">
        <v>0</v>
      </c>
      <c r="P597" s="94">
        <v>0</v>
      </c>
      <c r="Q597" s="94">
        <v>0</v>
      </c>
      <c r="R597" s="94">
        <v>0</v>
      </c>
    </row>
    <row r="598" spans="1:18" ht="18.75" customHeight="1">
      <c r="A598" s="24">
        <f t="shared" si="41"/>
        <v>220</v>
      </c>
      <c r="B598" s="24">
        <v>15</v>
      </c>
      <c r="C598" s="25" t="s">
        <v>162</v>
      </c>
      <c r="D598" s="25" t="s">
        <v>425</v>
      </c>
      <c r="E598" s="94">
        <f t="shared" si="40"/>
        <v>2159125.4439999997</v>
      </c>
      <c r="F598" s="94">
        <v>1265702.4239999999</v>
      </c>
      <c r="G598" s="94">
        <v>0</v>
      </c>
      <c r="H598" s="94">
        <v>178446.85599999997</v>
      </c>
      <c r="I598" s="94">
        <v>714976.164</v>
      </c>
      <c r="J598" s="94">
        <v>0</v>
      </c>
      <c r="K598" s="94">
        <v>0</v>
      </c>
      <c r="L598" s="94">
        <v>0</v>
      </c>
      <c r="M598" s="94">
        <v>0</v>
      </c>
      <c r="N598" s="94">
        <v>0</v>
      </c>
      <c r="O598" s="94">
        <v>0</v>
      </c>
      <c r="P598" s="94">
        <v>0</v>
      </c>
      <c r="Q598" s="94">
        <v>0</v>
      </c>
      <c r="R598" s="94">
        <v>0</v>
      </c>
    </row>
    <row r="599" spans="1:18" ht="18.75" customHeight="1">
      <c r="A599" s="24">
        <f t="shared" si="41"/>
        <v>221</v>
      </c>
      <c r="B599" s="24">
        <v>16</v>
      </c>
      <c r="C599" s="25" t="s">
        <v>162</v>
      </c>
      <c r="D599" s="25" t="s">
        <v>426</v>
      </c>
      <c r="E599" s="94">
        <f t="shared" si="40"/>
        <v>7760388.932999999</v>
      </c>
      <c r="F599" s="94">
        <v>1288397.4179999998</v>
      </c>
      <c r="G599" s="94">
        <v>470997.85699999996</v>
      </c>
      <c r="H599" s="94">
        <v>181646.542</v>
      </c>
      <c r="I599" s="94">
        <v>727796.2229999999</v>
      </c>
      <c r="J599" s="94">
        <v>0</v>
      </c>
      <c r="K599" s="94">
        <v>0</v>
      </c>
      <c r="L599" s="94">
        <v>0</v>
      </c>
      <c r="M599" s="94">
        <v>0</v>
      </c>
      <c r="N599" s="94">
        <v>2740532.564</v>
      </c>
      <c r="O599" s="94">
        <v>2351018.329</v>
      </c>
      <c r="P599" s="94">
        <v>0</v>
      </c>
      <c r="Q599" s="94">
        <v>0</v>
      </c>
      <c r="R599" s="94">
        <v>0</v>
      </c>
    </row>
    <row r="600" spans="1:18" ht="18.75" customHeight="1">
      <c r="A600" s="24">
        <f t="shared" si="41"/>
        <v>222</v>
      </c>
      <c r="B600" s="24">
        <v>17</v>
      </c>
      <c r="C600" s="25" t="s">
        <v>162</v>
      </c>
      <c r="D600" s="25" t="s">
        <v>427</v>
      </c>
      <c r="E600" s="94">
        <f t="shared" si="40"/>
        <v>9596233.588</v>
      </c>
      <c r="F600" s="94">
        <v>759653.284</v>
      </c>
      <c r="G600" s="94">
        <v>458849.83199999994</v>
      </c>
      <c r="H600" s="94">
        <v>125161.218</v>
      </c>
      <c r="I600" s="94">
        <v>844672.0719999999</v>
      </c>
      <c r="J600" s="94">
        <v>0</v>
      </c>
      <c r="K600" s="94">
        <v>0</v>
      </c>
      <c r="L600" s="94">
        <v>2586107.1939999997</v>
      </c>
      <c r="M600" s="94">
        <v>0</v>
      </c>
      <c r="N600" s="94">
        <v>1528930.7999999998</v>
      </c>
      <c r="O600" s="94">
        <v>3292859.1879999996</v>
      </c>
      <c r="P600" s="94">
        <v>0</v>
      </c>
      <c r="Q600" s="94">
        <v>0</v>
      </c>
      <c r="R600" s="94">
        <v>0</v>
      </c>
    </row>
    <row r="601" spans="1:18" ht="18.75" customHeight="1">
      <c r="A601" s="24">
        <f t="shared" si="41"/>
        <v>223</v>
      </c>
      <c r="B601" s="24">
        <v>18</v>
      </c>
      <c r="C601" s="25" t="s">
        <v>162</v>
      </c>
      <c r="D601" s="25" t="s">
        <v>428</v>
      </c>
      <c r="E601" s="94">
        <f t="shared" si="40"/>
        <v>3612763.2360000005</v>
      </c>
      <c r="F601" s="94">
        <v>285992.14800000004</v>
      </c>
      <c r="G601" s="94">
        <v>172746.50400000002</v>
      </c>
      <c r="H601" s="94">
        <v>47120.346000000005</v>
      </c>
      <c r="I601" s="94">
        <v>317999.784</v>
      </c>
      <c r="J601" s="94">
        <v>0</v>
      </c>
      <c r="K601" s="94">
        <v>0</v>
      </c>
      <c r="L601" s="94">
        <v>973610.4180000001</v>
      </c>
      <c r="M601" s="94">
        <v>0</v>
      </c>
      <c r="N601" s="94">
        <v>575607.6000000001</v>
      </c>
      <c r="O601" s="94">
        <v>1239686.436</v>
      </c>
      <c r="P601" s="94">
        <v>0</v>
      </c>
      <c r="Q601" s="94">
        <v>0</v>
      </c>
      <c r="R601" s="94">
        <v>0</v>
      </c>
    </row>
    <row r="602" spans="1:18" ht="18.75" customHeight="1">
      <c r="A602" s="24">
        <f t="shared" si="41"/>
        <v>224</v>
      </c>
      <c r="B602" s="24">
        <v>19</v>
      </c>
      <c r="C602" s="25" t="s">
        <v>162</v>
      </c>
      <c r="D602" s="25" t="s">
        <v>429</v>
      </c>
      <c r="E602" s="94">
        <f t="shared" si="40"/>
        <v>20954956.308999997</v>
      </c>
      <c r="F602" s="94">
        <v>2888003.2019999996</v>
      </c>
      <c r="G602" s="94">
        <v>1055763.7729999998</v>
      </c>
      <c r="H602" s="94">
        <v>407169.23799999995</v>
      </c>
      <c r="I602" s="94">
        <v>1631389.3469999998</v>
      </c>
      <c r="J602" s="94">
        <v>0</v>
      </c>
      <c r="K602" s="94">
        <v>0</v>
      </c>
      <c r="L602" s="94">
        <v>3559680.772</v>
      </c>
      <c r="M602" s="94">
        <v>0</v>
      </c>
      <c r="N602" s="94">
        <v>6143032.1959999995</v>
      </c>
      <c r="O602" s="94">
        <v>5269917.7809999995</v>
      </c>
      <c r="P602" s="94">
        <v>0</v>
      </c>
      <c r="Q602" s="94">
        <v>0</v>
      </c>
      <c r="R602" s="94">
        <v>0</v>
      </c>
    </row>
    <row r="603" spans="1:18" ht="18.75" customHeight="1">
      <c r="A603" s="24">
        <f t="shared" si="41"/>
        <v>225</v>
      </c>
      <c r="B603" s="24">
        <v>20</v>
      </c>
      <c r="C603" s="25" t="s">
        <v>162</v>
      </c>
      <c r="D603" s="25" t="s">
        <v>231</v>
      </c>
      <c r="E603" s="94">
        <f t="shared" si="40"/>
        <v>684365.0499999999</v>
      </c>
      <c r="F603" s="94">
        <v>0</v>
      </c>
      <c r="G603" s="94">
        <v>0</v>
      </c>
      <c r="H603" s="94">
        <v>0</v>
      </c>
      <c r="I603" s="94">
        <v>0</v>
      </c>
      <c r="J603" s="94">
        <v>0</v>
      </c>
      <c r="K603" s="94">
        <v>0</v>
      </c>
      <c r="L603" s="94">
        <v>0</v>
      </c>
      <c r="M603" s="94">
        <v>0</v>
      </c>
      <c r="N603" s="94">
        <v>0</v>
      </c>
      <c r="O603" s="94">
        <v>684365.0499999999</v>
      </c>
      <c r="P603" s="94">
        <v>0</v>
      </c>
      <c r="Q603" s="94">
        <v>0</v>
      </c>
      <c r="R603" s="94">
        <v>0</v>
      </c>
    </row>
    <row r="604" spans="1:18" ht="18.75" customHeight="1">
      <c r="A604" s="24">
        <f t="shared" si="41"/>
        <v>226</v>
      </c>
      <c r="B604" s="24">
        <v>21</v>
      </c>
      <c r="C604" s="25" t="s">
        <v>162</v>
      </c>
      <c r="D604" s="25" t="s">
        <v>430</v>
      </c>
      <c r="E604" s="94">
        <f t="shared" si="40"/>
        <v>1197095.04</v>
      </c>
      <c r="F604" s="94">
        <v>0</v>
      </c>
      <c r="G604" s="94">
        <v>470330.316</v>
      </c>
      <c r="H604" s="94">
        <v>0</v>
      </c>
      <c r="I604" s="94">
        <v>726764.7239999999</v>
      </c>
      <c r="J604" s="94">
        <v>0</v>
      </c>
      <c r="K604" s="94">
        <v>0</v>
      </c>
      <c r="L604" s="94">
        <v>0</v>
      </c>
      <c r="M604" s="94">
        <v>0</v>
      </c>
      <c r="N604" s="94">
        <v>0</v>
      </c>
      <c r="O604" s="94">
        <v>0</v>
      </c>
      <c r="P604" s="94">
        <v>0</v>
      </c>
      <c r="Q604" s="94">
        <v>0</v>
      </c>
      <c r="R604" s="94">
        <v>0</v>
      </c>
    </row>
    <row r="605" spans="1:18" ht="18.75" customHeight="1">
      <c r="A605" s="24">
        <f t="shared" si="41"/>
        <v>227</v>
      </c>
      <c r="B605" s="24">
        <v>22</v>
      </c>
      <c r="C605" s="25" t="s">
        <v>162</v>
      </c>
      <c r="D605" s="25" t="s">
        <v>431</v>
      </c>
      <c r="E605" s="94">
        <f t="shared" si="40"/>
        <v>1244833.464</v>
      </c>
      <c r="F605" s="94">
        <v>1244833.464</v>
      </c>
      <c r="G605" s="94">
        <v>0</v>
      </c>
      <c r="H605" s="94">
        <v>0</v>
      </c>
      <c r="I605" s="94">
        <v>0</v>
      </c>
      <c r="J605" s="94">
        <v>0</v>
      </c>
      <c r="K605" s="94">
        <v>0</v>
      </c>
      <c r="L605" s="94">
        <v>0</v>
      </c>
      <c r="M605" s="94">
        <v>0</v>
      </c>
      <c r="N605" s="94">
        <v>0</v>
      </c>
      <c r="O605" s="94">
        <v>0</v>
      </c>
      <c r="P605" s="94">
        <v>0</v>
      </c>
      <c r="Q605" s="94">
        <v>0</v>
      </c>
      <c r="R605" s="94">
        <v>0</v>
      </c>
    </row>
    <row r="606" spans="1:18" ht="18.75" customHeight="1">
      <c r="A606" s="24">
        <f t="shared" si="41"/>
        <v>228</v>
      </c>
      <c r="B606" s="24">
        <v>23</v>
      </c>
      <c r="C606" s="25" t="s">
        <v>162</v>
      </c>
      <c r="D606" s="25" t="s">
        <v>432</v>
      </c>
      <c r="E606" s="94">
        <f t="shared" si="40"/>
        <v>1292049.486</v>
      </c>
      <c r="F606" s="94">
        <v>1292049.486</v>
      </c>
      <c r="G606" s="94">
        <v>0</v>
      </c>
      <c r="H606" s="94">
        <v>0</v>
      </c>
      <c r="I606" s="94">
        <v>0</v>
      </c>
      <c r="J606" s="94">
        <v>0</v>
      </c>
      <c r="K606" s="94">
        <v>0</v>
      </c>
      <c r="L606" s="94">
        <v>0</v>
      </c>
      <c r="M606" s="94">
        <v>0</v>
      </c>
      <c r="N606" s="94">
        <v>0</v>
      </c>
      <c r="O606" s="94">
        <v>0</v>
      </c>
      <c r="P606" s="94">
        <v>0</v>
      </c>
      <c r="Q606" s="94">
        <v>0</v>
      </c>
      <c r="R606" s="94">
        <v>0</v>
      </c>
    </row>
    <row r="607" spans="1:18" ht="18.75" customHeight="1">
      <c r="A607" s="24">
        <f t="shared" si="41"/>
        <v>229</v>
      </c>
      <c r="B607" s="24">
        <v>24</v>
      </c>
      <c r="C607" s="25" t="s">
        <v>162</v>
      </c>
      <c r="D607" s="25" t="s">
        <v>433</v>
      </c>
      <c r="E607" s="94">
        <f t="shared" si="40"/>
        <v>9297330.447999999</v>
      </c>
      <c r="F607" s="94">
        <v>1281354.1439999999</v>
      </c>
      <c r="G607" s="94">
        <v>468423.056</v>
      </c>
      <c r="H607" s="94">
        <v>180653.536</v>
      </c>
      <c r="I607" s="94">
        <v>723817.5839999999</v>
      </c>
      <c r="J607" s="94">
        <v>0</v>
      </c>
      <c r="K607" s="94">
        <v>0</v>
      </c>
      <c r="L607" s="94">
        <v>1579365.1840000001</v>
      </c>
      <c r="M607" s="94">
        <v>0</v>
      </c>
      <c r="N607" s="94">
        <v>2725550.912</v>
      </c>
      <c r="O607" s="94">
        <v>2338166.0319999997</v>
      </c>
      <c r="P607" s="94">
        <v>0</v>
      </c>
      <c r="Q607" s="94">
        <v>0</v>
      </c>
      <c r="R607" s="94">
        <v>0</v>
      </c>
    </row>
    <row r="608" spans="1:18" ht="18.75" customHeight="1">
      <c r="A608" s="24">
        <f t="shared" si="41"/>
        <v>230</v>
      </c>
      <c r="B608" s="24">
        <v>25</v>
      </c>
      <c r="C608" s="25" t="s">
        <v>162</v>
      </c>
      <c r="D608" s="25" t="s">
        <v>232</v>
      </c>
      <c r="E608" s="94">
        <f t="shared" si="40"/>
        <v>5044695.859999999</v>
      </c>
      <c r="F608" s="94">
        <v>734714.2300000001</v>
      </c>
      <c r="G608" s="94">
        <v>1152241.6199999999</v>
      </c>
      <c r="H608" s="94">
        <v>188226.04</v>
      </c>
      <c r="I608" s="94">
        <v>396346.98000000004</v>
      </c>
      <c r="J608" s="94">
        <v>0</v>
      </c>
      <c r="K608" s="94">
        <v>0</v>
      </c>
      <c r="L608" s="94">
        <v>0</v>
      </c>
      <c r="M608" s="94">
        <v>0</v>
      </c>
      <c r="N608" s="94">
        <v>1237931.3099999998</v>
      </c>
      <c r="O608" s="94">
        <v>1335235.68</v>
      </c>
      <c r="P608" s="94">
        <v>0</v>
      </c>
      <c r="Q608" s="94">
        <v>0</v>
      </c>
      <c r="R608" s="94">
        <v>0</v>
      </c>
    </row>
    <row r="609" spans="1:18" ht="18.75" customHeight="1">
      <c r="A609" s="24">
        <f t="shared" si="41"/>
        <v>231</v>
      </c>
      <c r="B609" s="24">
        <v>26</v>
      </c>
      <c r="C609" s="25" t="s">
        <v>162</v>
      </c>
      <c r="D609" s="25" t="s">
        <v>233</v>
      </c>
      <c r="E609" s="94">
        <f t="shared" si="40"/>
        <v>10785568.799</v>
      </c>
      <c r="F609" s="94">
        <v>1446141.4000000001</v>
      </c>
      <c r="G609" s="94">
        <v>2116191.9990000003</v>
      </c>
      <c r="H609" s="94">
        <v>293328.82</v>
      </c>
      <c r="I609" s="94">
        <v>679630.83</v>
      </c>
      <c r="J609" s="94">
        <v>0</v>
      </c>
      <c r="K609" s="94">
        <v>0</v>
      </c>
      <c r="L609" s="94">
        <v>1564724.205</v>
      </c>
      <c r="M609" s="94">
        <v>0</v>
      </c>
      <c r="N609" s="94">
        <v>2169281.751</v>
      </c>
      <c r="O609" s="94">
        <v>2516269.794</v>
      </c>
      <c r="P609" s="94">
        <v>0</v>
      </c>
      <c r="Q609" s="94">
        <v>0</v>
      </c>
      <c r="R609" s="94">
        <v>0</v>
      </c>
    </row>
    <row r="610" spans="1:18" ht="18.75" customHeight="1">
      <c r="A610" s="24">
        <f t="shared" si="41"/>
        <v>232</v>
      </c>
      <c r="B610" s="24">
        <v>27</v>
      </c>
      <c r="C610" s="25" t="s">
        <v>162</v>
      </c>
      <c r="D610" s="25" t="s">
        <v>234</v>
      </c>
      <c r="E610" s="94">
        <f t="shared" si="40"/>
        <v>10476913.325</v>
      </c>
      <c r="F610" s="94">
        <v>1342693.25</v>
      </c>
      <c r="G610" s="94">
        <v>1307450.97</v>
      </c>
      <c r="H610" s="94">
        <v>681257.5073999999</v>
      </c>
      <c r="I610" s="94">
        <v>908703.4476000001</v>
      </c>
      <c r="J610" s="94">
        <v>0</v>
      </c>
      <c r="K610" s="94">
        <v>0</v>
      </c>
      <c r="L610" s="94">
        <v>1561352.661</v>
      </c>
      <c r="M610" s="94">
        <v>0</v>
      </c>
      <c r="N610" s="94">
        <v>2164607.5542</v>
      </c>
      <c r="O610" s="94">
        <v>2510847.9348</v>
      </c>
      <c r="P610" s="94">
        <v>0</v>
      </c>
      <c r="Q610" s="94">
        <v>0</v>
      </c>
      <c r="R610" s="94">
        <v>0</v>
      </c>
    </row>
    <row r="611" spans="1:18" ht="18.75" customHeight="1">
      <c r="A611" s="24">
        <f t="shared" si="41"/>
        <v>233</v>
      </c>
      <c r="B611" s="24">
        <v>28</v>
      </c>
      <c r="C611" s="25" t="s">
        <v>162</v>
      </c>
      <c r="D611" s="25" t="s">
        <v>235</v>
      </c>
      <c r="E611" s="94">
        <f t="shared" si="40"/>
        <v>13525305.540000001</v>
      </c>
      <c r="F611" s="94">
        <v>2583814.14</v>
      </c>
      <c r="G611" s="94">
        <v>2324760.775</v>
      </c>
      <c r="H611" s="94">
        <v>750017.325</v>
      </c>
      <c r="I611" s="94">
        <v>1000419.55</v>
      </c>
      <c r="J611" s="94">
        <v>0</v>
      </c>
      <c r="K611" s="94">
        <v>0</v>
      </c>
      <c r="L611" s="94">
        <v>1718941.125</v>
      </c>
      <c r="M611" s="94">
        <v>0</v>
      </c>
      <c r="N611" s="94">
        <v>2383082.975</v>
      </c>
      <c r="O611" s="94">
        <v>2764269.65</v>
      </c>
      <c r="P611" s="94">
        <v>0</v>
      </c>
      <c r="Q611" s="94">
        <v>0</v>
      </c>
      <c r="R611" s="94">
        <v>0</v>
      </c>
    </row>
    <row r="612" spans="1:18" ht="18.75" customHeight="1">
      <c r="A612" s="24">
        <f t="shared" si="41"/>
        <v>234</v>
      </c>
      <c r="B612" s="24">
        <v>29</v>
      </c>
      <c r="C612" s="25" t="s">
        <v>162</v>
      </c>
      <c r="D612" s="25" t="s">
        <v>236</v>
      </c>
      <c r="E612" s="94">
        <f t="shared" si="40"/>
        <v>11423983.43</v>
      </c>
      <c r="F612" s="94">
        <v>1062628.8699999999</v>
      </c>
      <c r="G612" s="94">
        <v>2324760.775</v>
      </c>
      <c r="H612" s="94">
        <v>750017.325</v>
      </c>
      <c r="I612" s="94">
        <v>420282.71</v>
      </c>
      <c r="J612" s="94">
        <v>0</v>
      </c>
      <c r="K612" s="94">
        <v>0</v>
      </c>
      <c r="L612" s="94">
        <v>1718941.125</v>
      </c>
      <c r="M612" s="94">
        <v>0</v>
      </c>
      <c r="N612" s="94">
        <v>2383082.975</v>
      </c>
      <c r="O612" s="94">
        <v>2764269.65</v>
      </c>
      <c r="P612" s="94">
        <v>0</v>
      </c>
      <c r="Q612" s="94">
        <v>0</v>
      </c>
      <c r="R612" s="94">
        <v>0</v>
      </c>
    </row>
    <row r="613" spans="1:18" ht="18.75" customHeight="1">
      <c r="A613" s="24">
        <f t="shared" si="41"/>
        <v>235</v>
      </c>
      <c r="B613" s="24">
        <v>30</v>
      </c>
      <c r="C613" s="25" t="s">
        <v>162</v>
      </c>
      <c r="D613" s="25" t="s">
        <v>237</v>
      </c>
      <c r="E613" s="94">
        <f t="shared" si="40"/>
        <v>15096287.463</v>
      </c>
      <c r="F613" s="94">
        <v>4188826</v>
      </c>
      <c r="G613" s="94">
        <v>0</v>
      </c>
      <c r="H613" s="94">
        <v>0</v>
      </c>
      <c r="I613" s="94">
        <v>2076606.1900000002</v>
      </c>
      <c r="J613" s="94">
        <v>0</v>
      </c>
      <c r="K613" s="94">
        <v>0</v>
      </c>
      <c r="L613" s="94">
        <v>0</v>
      </c>
      <c r="M613" s="94">
        <v>0</v>
      </c>
      <c r="N613" s="94">
        <v>4248458.136999999</v>
      </c>
      <c r="O613" s="94">
        <v>4582397.136</v>
      </c>
      <c r="P613" s="94">
        <v>0</v>
      </c>
      <c r="Q613" s="94">
        <v>0</v>
      </c>
      <c r="R613" s="94">
        <v>0</v>
      </c>
    </row>
    <row r="614" spans="1:18" ht="18.75" customHeight="1">
      <c r="A614" s="24">
        <f t="shared" si="41"/>
        <v>236</v>
      </c>
      <c r="B614" s="24">
        <v>31</v>
      </c>
      <c r="C614" s="25" t="s">
        <v>162</v>
      </c>
      <c r="D614" s="25" t="s">
        <v>238</v>
      </c>
      <c r="E614" s="94">
        <f t="shared" si="40"/>
        <v>8225551.4782</v>
      </c>
      <c r="F614" s="94">
        <v>2057029.96</v>
      </c>
      <c r="G614" s="94">
        <v>0</v>
      </c>
      <c r="H614" s="94">
        <v>995043.3899999999</v>
      </c>
      <c r="I614" s="94">
        <v>0</v>
      </c>
      <c r="J614" s="94">
        <v>0</v>
      </c>
      <c r="K614" s="94">
        <v>0</v>
      </c>
      <c r="L614" s="94">
        <v>0</v>
      </c>
      <c r="M614" s="94">
        <v>0</v>
      </c>
      <c r="N614" s="94">
        <v>2488921.4658</v>
      </c>
      <c r="O614" s="94">
        <v>2684556.6624000003</v>
      </c>
      <c r="P614" s="94">
        <v>0</v>
      </c>
      <c r="Q614" s="94">
        <v>0</v>
      </c>
      <c r="R614" s="94">
        <v>0</v>
      </c>
    </row>
    <row r="615" spans="1:18" ht="18.75" customHeight="1" outlineLevel="2">
      <c r="A615" s="24">
        <f>A614+1</f>
        <v>237</v>
      </c>
      <c r="B615" s="24">
        <f>B614+1</f>
        <v>32</v>
      </c>
      <c r="C615" s="25" t="s">
        <v>162</v>
      </c>
      <c r="D615" s="25" t="s">
        <v>631</v>
      </c>
      <c r="E615" s="94">
        <f t="shared" si="40"/>
        <v>1810567.17</v>
      </c>
      <c r="F615" s="94">
        <v>0</v>
      </c>
      <c r="G615" s="94">
        <v>0</v>
      </c>
      <c r="H615" s="94">
        <v>0</v>
      </c>
      <c r="I615" s="94">
        <v>0</v>
      </c>
      <c r="J615" s="94">
        <v>0</v>
      </c>
      <c r="K615" s="94">
        <v>0</v>
      </c>
      <c r="L615" s="94">
        <v>0</v>
      </c>
      <c r="M615" s="94">
        <v>0</v>
      </c>
      <c r="N615" s="94">
        <v>1810567.17</v>
      </c>
      <c r="O615" s="94">
        <v>0</v>
      </c>
      <c r="P615" s="94">
        <v>0</v>
      </c>
      <c r="Q615" s="94">
        <v>0</v>
      </c>
      <c r="R615" s="94">
        <v>0</v>
      </c>
    </row>
    <row r="616" spans="1:18" ht="18.75" customHeight="1" outlineLevel="2">
      <c r="A616" s="24">
        <f>A615+1</f>
        <v>238</v>
      </c>
      <c r="B616" s="24">
        <f>B615+1</f>
        <v>33</v>
      </c>
      <c r="C616" s="25" t="s">
        <v>162</v>
      </c>
      <c r="D616" s="25" t="s">
        <v>632</v>
      </c>
      <c r="E616" s="94">
        <f t="shared" si="40"/>
        <v>1242192.33</v>
      </c>
      <c r="F616" s="94">
        <v>0</v>
      </c>
      <c r="G616" s="94">
        <v>0</v>
      </c>
      <c r="H616" s="94">
        <v>0</v>
      </c>
      <c r="I616" s="94">
        <v>0</v>
      </c>
      <c r="J616" s="94">
        <v>0</v>
      </c>
      <c r="K616" s="94">
        <v>0</v>
      </c>
      <c r="L616" s="94">
        <v>0</v>
      </c>
      <c r="M616" s="94">
        <v>0</v>
      </c>
      <c r="N616" s="94">
        <v>1242192.33</v>
      </c>
      <c r="O616" s="94">
        <v>0</v>
      </c>
      <c r="P616" s="94">
        <v>0</v>
      </c>
      <c r="Q616" s="94">
        <v>0</v>
      </c>
      <c r="R616" s="94">
        <v>0</v>
      </c>
    </row>
    <row r="617" spans="1:18" ht="18.75" customHeight="1">
      <c r="A617" s="24">
        <f>A614+1</f>
        <v>237</v>
      </c>
      <c r="B617" s="24">
        <v>32</v>
      </c>
      <c r="C617" s="25" t="s">
        <v>162</v>
      </c>
      <c r="D617" s="25" t="s">
        <v>239</v>
      </c>
      <c r="E617" s="94">
        <f t="shared" si="40"/>
        <v>5791771.239999999</v>
      </c>
      <c r="F617" s="94">
        <v>0</v>
      </c>
      <c r="G617" s="94">
        <v>3523324.0399999996</v>
      </c>
      <c r="H617" s="94">
        <v>0</v>
      </c>
      <c r="I617" s="94">
        <v>2268447.1999999997</v>
      </c>
      <c r="J617" s="94">
        <v>0</v>
      </c>
      <c r="K617" s="94">
        <v>0</v>
      </c>
      <c r="L617" s="94">
        <v>0</v>
      </c>
      <c r="M617" s="94">
        <v>0</v>
      </c>
      <c r="N617" s="94">
        <v>0</v>
      </c>
      <c r="O617" s="94">
        <v>0</v>
      </c>
      <c r="P617" s="94">
        <v>0</v>
      </c>
      <c r="Q617" s="94">
        <v>0</v>
      </c>
      <c r="R617" s="94">
        <v>0</v>
      </c>
    </row>
    <row r="618" spans="1:18" ht="18.75" customHeight="1">
      <c r="A618" s="24">
        <f t="shared" si="41"/>
        <v>238</v>
      </c>
      <c r="B618" s="24">
        <v>33</v>
      </c>
      <c r="C618" s="25" t="s">
        <v>162</v>
      </c>
      <c r="D618" s="25" t="s">
        <v>240</v>
      </c>
      <c r="E618" s="94">
        <f t="shared" si="40"/>
        <v>11006965.071999999</v>
      </c>
      <c r="F618" s="94">
        <v>1294819.6199999999</v>
      </c>
      <c r="G618" s="94">
        <v>2111336.653</v>
      </c>
      <c r="H618" s="94">
        <v>681162.159</v>
      </c>
      <c r="I618" s="94">
        <v>683711.39</v>
      </c>
      <c r="J618" s="94">
        <v>0</v>
      </c>
      <c r="K618" s="94">
        <v>0</v>
      </c>
      <c r="L618" s="94">
        <v>1561134.135</v>
      </c>
      <c r="M618" s="94">
        <v>0</v>
      </c>
      <c r="N618" s="94">
        <v>2164304.597</v>
      </c>
      <c r="O618" s="94">
        <v>2510496.5179999997</v>
      </c>
      <c r="P618" s="94">
        <v>0</v>
      </c>
      <c r="Q618" s="94">
        <v>0</v>
      </c>
      <c r="R618" s="94">
        <v>0</v>
      </c>
    </row>
    <row r="619" spans="1:18" ht="18.75" customHeight="1">
      <c r="A619" s="24">
        <f t="shared" si="41"/>
        <v>239</v>
      </c>
      <c r="B619" s="24">
        <v>34</v>
      </c>
      <c r="C619" s="25" t="s">
        <v>162</v>
      </c>
      <c r="D619" s="25" t="s">
        <v>241</v>
      </c>
      <c r="E619" s="94">
        <f t="shared" si="40"/>
        <v>20656937.313</v>
      </c>
      <c r="F619" s="94">
        <v>5636723.9399999995</v>
      </c>
      <c r="G619" s="94">
        <v>3702618.17</v>
      </c>
      <c r="H619" s="94">
        <v>1312852.31</v>
      </c>
      <c r="I619" s="94">
        <v>1073999.21</v>
      </c>
      <c r="J619" s="94">
        <v>0</v>
      </c>
      <c r="K619" s="94">
        <v>0</v>
      </c>
      <c r="L619" s="94">
        <v>2947261.44</v>
      </c>
      <c r="M619" s="94">
        <v>0</v>
      </c>
      <c r="N619" s="94">
        <v>4494034.243</v>
      </c>
      <c r="O619" s="94">
        <v>989310.8300000001</v>
      </c>
      <c r="P619" s="94">
        <v>0</v>
      </c>
      <c r="Q619" s="94">
        <v>500137.17000000004</v>
      </c>
      <c r="R619" s="94">
        <v>0</v>
      </c>
    </row>
    <row r="620" spans="1:18" ht="18.75" customHeight="1">
      <c r="A620" s="24">
        <f t="shared" si="41"/>
        <v>240</v>
      </c>
      <c r="B620" s="24">
        <v>35</v>
      </c>
      <c r="C620" s="25" t="s">
        <v>162</v>
      </c>
      <c r="D620" s="25" t="s">
        <v>242</v>
      </c>
      <c r="E620" s="94">
        <f t="shared" si="40"/>
        <v>12831272.3642</v>
      </c>
      <c r="F620" s="94">
        <v>1237250.22</v>
      </c>
      <c r="G620" s="94">
        <v>1844129.81</v>
      </c>
      <c r="H620" s="94">
        <v>854777.9741999999</v>
      </c>
      <c r="I620" s="94">
        <v>1069752.91</v>
      </c>
      <c r="J620" s="94">
        <v>0</v>
      </c>
      <c r="K620" s="94">
        <v>0</v>
      </c>
      <c r="L620" s="94">
        <v>1959038.763</v>
      </c>
      <c r="M620" s="94">
        <v>0</v>
      </c>
      <c r="N620" s="94">
        <v>2715946.3786</v>
      </c>
      <c r="O620" s="94">
        <v>3150376.3083999995</v>
      </c>
      <c r="P620" s="94">
        <v>0</v>
      </c>
      <c r="Q620" s="94">
        <v>0</v>
      </c>
      <c r="R620" s="94">
        <v>0</v>
      </c>
    </row>
    <row r="621" spans="1:18" ht="18.75" customHeight="1">
      <c r="A621" s="24">
        <f t="shared" si="41"/>
        <v>241</v>
      </c>
      <c r="B621" s="24">
        <v>36</v>
      </c>
      <c r="C621" s="25" t="s">
        <v>162</v>
      </c>
      <c r="D621" s="25" t="s">
        <v>243</v>
      </c>
      <c r="E621" s="94">
        <f t="shared" si="40"/>
        <v>15667922.351999996</v>
      </c>
      <c r="F621" s="94">
        <v>5154881.489999999</v>
      </c>
      <c r="G621" s="94">
        <v>0</v>
      </c>
      <c r="H621" s="94">
        <v>1465590.0404999997</v>
      </c>
      <c r="I621" s="94">
        <v>1974848.6099999999</v>
      </c>
      <c r="J621" s="94">
        <v>0</v>
      </c>
      <c r="K621" s="94">
        <v>0</v>
      </c>
      <c r="L621" s="94">
        <v>1767140.69</v>
      </c>
      <c r="M621" s="94">
        <v>0</v>
      </c>
      <c r="N621" s="94">
        <v>4656722.661499999</v>
      </c>
      <c r="O621" s="94">
        <v>648738.86</v>
      </c>
      <c r="P621" s="94">
        <v>0</v>
      </c>
      <c r="Q621" s="94">
        <v>0</v>
      </c>
      <c r="R621" s="94">
        <v>0</v>
      </c>
    </row>
    <row r="622" spans="1:18" ht="18.75" customHeight="1">
      <c r="A622" s="24">
        <f t="shared" si="41"/>
        <v>242</v>
      </c>
      <c r="B622" s="24">
        <v>37</v>
      </c>
      <c r="C622" s="25" t="s">
        <v>162</v>
      </c>
      <c r="D622" s="25" t="s">
        <v>244</v>
      </c>
      <c r="E622" s="94">
        <f t="shared" si="40"/>
        <v>2119877.09</v>
      </c>
      <c r="F622" s="94">
        <v>2119877.09</v>
      </c>
      <c r="G622" s="94">
        <v>0</v>
      </c>
      <c r="H622" s="94">
        <v>0</v>
      </c>
      <c r="I622" s="94">
        <v>0</v>
      </c>
      <c r="J622" s="94">
        <v>0</v>
      </c>
      <c r="K622" s="94">
        <v>0</v>
      </c>
      <c r="L622" s="94">
        <v>0</v>
      </c>
      <c r="M622" s="94">
        <v>0</v>
      </c>
      <c r="N622" s="94">
        <v>0</v>
      </c>
      <c r="O622" s="94">
        <v>0</v>
      </c>
      <c r="P622" s="94">
        <v>0</v>
      </c>
      <c r="Q622" s="94">
        <v>0</v>
      </c>
      <c r="R622" s="94">
        <v>0</v>
      </c>
    </row>
    <row r="623" spans="1:18" ht="18.75" customHeight="1">
      <c r="A623" s="24">
        <f t="shared" si="41"/>
        <v>243</v>
      </c>
      <c r="B623" s="24">
        <v>38</v>
      </c>
      <c r="C623" s="25" t="s">
        <v>162</v>
      </c>
      <c r="D623" s="25" t="s">
        <v>434</v>
      </c>
      <c r="E623" s="94">
        <f t="shared" si="40"/>
        <v>7765102.674000001</v>
      </c>
      <c r="F623" s="94">
        <v>1289180.004</v>
      </c>
      <c r="G623" s="94">
        <v>471283.946</v>
      </c>
      <c r="H623" s="94">
        <v>181756.876</v>
      </c>
      <c r="I623" s="94">
        <v>728238.294</v>
      </c>
      <c r="J623" s="94">
        <v>0</v>
      </c>
      <c r="K623" s="94">
        <v>0</v>
      </c>
      <c r="L623" s="94">
        <v>0</v>
      </c>
      <c r="M623" s="94">
        <v>0</v>
      </c>
      <c r="N623" s="94">
        <v>2742197.1920000003</v>
      </c>
      <c r="O623" s="94">
        <v>2352446.3619999997</v>
      </c>
      <c r="P623" s="94">
        <v>0</v>
      </c>
      <c r="Q623" s="94">
        <v>0</v>
      </c>
      <c r="R623" s="94">
        <v>0</v>
      </c>
    </row>
    <row r="624" spans="1:18" ht="18.75" customHeight="1">
      <c r="A624" s="24">
        <f t="shared" si="41"/>
        <v>244</v>
      </c>
      <c r="B624" s="24">
        <v>39</v>
      </c>
      <c r="C624" s="25" t="s">
        <v>162</v>
      </c>
      <c r="D624" s="25" t="s">
        <v>435</v>
      </c>
      <c r="E624" s="94">
        <f t="shared" si="40"/>
        <v>9422253.862</v>
      </c>
      <c r="F624" s="94">
        <v>1298571.036</v>
      </c>
      <c r="G624" s="94">
        <v>474717.014</v>
      </c>
      <c r="H624" s="94">
        <v>183080.884</v>
      </c>
      <c r="I624" s="94">
        <v>733543.146</v>
      </c>
      <c r="J624" s="94">
        <v>0</v>
      </c>
      <c r="K624" s="94">
        <v>0</v>
      </c>
      <c r="L624" s="94">
        <v>1600586.296</v>
      </c>
      <c r="M624" s="94">
        <v>0</v>
      </c>
      <c r="N624" s="94">
        <v>2762172.728</v>
      </c>
      <c r="O624" s="94">
        <v>2369582.758</v>
      </c>
      <c r="P624" s="94">
        <v>0</v>
      </c>
      <c r="Q624" s="94">
        <v>0</v>
      </c>
      <c r="R624" s="94">
        <v>0</v>
      </c>
    </row>
    <row r="625" spans="1:18" ht="18.75" customHeight="1">
      <c r="A625" s="24">
        <f t="shared" si="41"/>
        <v>245</v>
      </c>
      <c r="B625" s="24">
        <v>40</v>
      </c>
      <c r="C625" s="25" t="s">
        <v>162</v>
      </c>
      <c r="D625" s="25" t="s">
        <v>436</v>
      </c>
      <c r="E625" s="94">
        <f t="shared" si="40"/>
        <v>7755675.192</v>
      </c>
      <c r="F625" s="94">
        <v>1287614.832</v>
      </c>
      <c r="G625" s="94">
        <v>470711.76800000004</v>
      </c>
      <c r="H625" s="94">
        <v>181536.20799999998</v>
      </c>
      <c r="I625" s="94">
        <v>727354.152</v>
      </c>
      <c r="J625" s="94">
        <v>0</v>
      </c>
      <c r="K625" s="94">
        <v>0</v>
      </c>
      <c r="L625" s="94">
        <v>0</v>
      </c>
      <c r="M625" s="94">
        <v>0</v>
      </c>
      <c r="N625" s="94">
        <v>2738867.936</v>
      </c>
      <c r="O625" s="94">
        <v>2349590.296</v>
      </c>
      <c r="P625" s="94">
        <v>0</v>
      </c>
      <c r="Q625" s="94">
        <v>0</v>
      </c>
      <c r="R625" s="94">
        <v>0</v>
      </c>
    </row>
    <row r="626" spans="1:18" ht="18.75" customHeight="1">
      <c r="A626" s="24">
        <f t="shared" si="41"/>
        <v>246</v>
      </c>
      <c r="B626" s="24">
        <v>41</v>
      </c>
      <c r="C626" s="25" t="s">
        <v>162</v>
      </c>
      <c r="D626" s="25" t="s">
        <v>437</v>
      </c>
      <c r="E626" s="94">
        <f t="shared" si="40"/>
        <v>7760388.932999999</v>
      </c>
      <c r="F626" s="94">
        <v>1288397.4179999998</v>
      </c>
      <c r="G626" s="94">
        <v>470997.85699999996</v>
      </c>
      <c r="H626" s="94">
        <v>181646.542</v>
      </c>
      <c r="I626" s="94">
        <v>727796.2229999999</v>
      </c>
      <c r="J626" s="94">
        <v>0</v>
      </c>
      <c r="K626" s="94">
        <v>0</v>
      </c>
      <c r="L626" s="94">
        <v>0</v>
      </c>
      <c r="M626" s="94">
        <v>0</v>
      </c>
      <c r="N626" s="94">
        <v>2740532.564</v>
      </c>
      <c r="O626" s="94">
        <v>2351018.329</v>
      </c>
      <c r="P626" s="94">
        <v>0</v>
      </c>
      <c r="Q626" s="94">
        <v>0</v>
      </c>
      <c r="R626" s="94">
        <v>0</v>
      </c>
    </row>
    <row r="627" spans="1:18" ht="18.75" customHeight="1">
      <c r="A627" s="24">
        <f t="shared" si="41"/>
        <v>247</v>
      </c>
      <c r="B627" s="24">
        <v>42</v>
      </c>
      <c r="C627" s="25" t="s">
        <v>162</v>
      </c>
      <c r="D627" s="25" t="s">
        <v>438</v>
      </c>
      <c r="E627" s="94">
        <f t="shared" si="40"/>
        <v>9357899.376</v>
      </c>
      <c r="F627" s="94">
        <v>1289701.728</v>
      </c>
      <c r="G627" s="94">
        <v>471474.67199999996</v>
      </c>
      <c r="H627" s="94">
        <v>181830.43199999997</v>
      </c>
      <c r="I627" s="94">
        <v>728533.0079999999</v>
      </c>
      <c r="J627" s="94">
        <v>0</v>
      </c>
      <c r="K627" s="94">
        <v>0</v>
      </c>
      <c r="L627" s="94">
        <v>1589654.208</v>
      </c>
      <c r="M627" s="94">
        <v>0</v>
      </c>
      <c r="N627" s="94">
        <v>2743306.944</v>
      </c>
      <c r="O627" s="94">
        <v>2353398.3839999996</v>
      </c>
      <c r="P627" s="94">
        <v>0</v>
      </c>
      <c r="Q627" s="94">
        <v>0</v>
      </c>
      <c r="R627" s="94">
        <v>0</v>
      </c>
    </row>
    <row r="628" spans="1:18" ht="18.75" customHeight="1">
      <c r="A628" s="24">
        <f t="shared" si="41"/>
        <v>248</v>
      </c>
      <c r="B628" s="24">
        <v>43</v>
      </c>
      <c r="C628" s="25" t="s">
        <v>162</v>
      </c>
      <c r="D628" s="25" t="s">
        <v>439</v>
      </c>
      <c r="E628" s="94">
        <f t="shared" si="40"/>
        <v>9507428.917</v>
      </c>
      <c r="F628" s="94">
        <v>1310309.826</v>
      </c>
      <c r="G628" s="94">
        <v>479008.349</v>
      </c>
      <c r="H628" s="94">
        <v>184735.894</v>
      </c>
      <c r="I628" s="94">
        <v>740174.211</v>
      </c>
      <c r="J628" s="94">
        <v>0</v>
      </c>
      <c r="K628" s="94">
        <v>0</v>
      </c>
      <c r="L628" s="94">
        <v>1615055.236</v>
      </c>
      <c r="M628" s="94">
        <v>0</v>
      </c>
      <c r="N628" s="94">
        <v>2787142.148</v>
      </c>
      <c r="O628" s="94">
        <v>2391003.253</v>
      </c>
      <c r="P628" s="94">
        <v>0</v>
      </c>
      <c r="Q628" s="94">
        <v>0</v>
      </c>
      <c r="R628" s="94">
        <v>0</v>
      </c>
    </row>
    <row r="629" spans="1:18" ht="18.75" customHeight="1">
      <c r="A629" s="24">
        <f t="shared" si="41"/>
        <v>249</v>
      </c>
      <c r="B629" s="24">
        <v>44</v>
      </c>
      <c r="C629" s="25" t="s">
        <v>440</v>
      </c>
      <c r="D629" s="25" t="s">
        <v>441</v>
      </c>
      <c r="E629" s="94">
        <f t="shared" si="40"/>
        <v>14123274.165</v>
      </c>
      <c r="F629" s="94">
        <v>1946465.2349999999</v>
      </c>
      <c r="G629" s="94">
        <v>711569.4299999999</v>
      </c>
      <c r="H629" s="94">
        <v>274420.575</v>
      </c>
      <c r="I629" s="94">
        <v>1099529.145</v>
      </c>
      <c r="J629" s="94">
        <v>0</v>
      </c>
      <c r="K629" s="94">
        <v>0</v>
      </c>
      <c r="L629" s="94">
        <v>2399161.0500000003</v>
      </c>
      <c r="M629" s="94">
        <v>0</v>
      </c>
      <c r="N629" s="94">
        <v>4140291.8699999996</v>
      </c>
      <c r="O629" s="94">
        <v>3551836.8600000003</v>
      </c>
      <c r="P629" s="94">
        <v>0</v>
      </c>
      <c r="Q629" s="94">
        <v>0</v>
      </c>
      <c r="R629" s="94">
        <v>0</v>
      </c>
    </row>
    <row r="630" spans="1:18" ht="18.75" customHeight="1">
      <c r="A630" s="24">
        <f t="shared" si="41"/>
        <v>250</v>
      </c>
      <c r="B630" s="24">
        <v>45</v>
      </c>
      <c r="C630" s="25" t="s">
        <v>440</v>
      </c>
      <c r="D630" s="25" t="s">
        <v>442</v>
      </c>
      <c r="E630" s="94">
        <f t="shared" si="40"/>
        <v>3180474.396</v>
      </c>
      <c r="F630" s="94">
        <v>1535393.556</v>
      </c>
      <c r="G630" s="94">
        <v>561293.928</v>
      </c>
      <c r="H630" s="94">
        <v>216466.02</v>
      </c>
      <c r="I630" s="94">
        <v>867320.8920000001</v>
      </c>
      <c r="J630" s="94">
        <v>0</v>
      </c>
      <c r="K630" s="94">
        <v>0</v>
      </c>
      <c r="L630" s="94">
        <v>0</v>
      </c>
      <c r="M630" s="94">
        <v>0</v>
      </c>
      <c r="N630" s="94">
        <v>0</v>
      </c>
      <c r="O630" s="94">
        <v>0</v>
      </c>
      <c r="P630" s="94">
        <v>0</v>
      </c>
      <c r="Q630" s="94">
        <v>0</v>
      </c>
      <c r="R630" s="94">
        <v>0</v>
      </c>
    </row>
    <row r="631" spans="1:18" ht="18.75" customHeight="1">
      <c r="A631" s="24">
        <f t="shared" si="41"/>
        <v>251</v>
      </c>
      <c r="B631" s="24">
        <v>46</v>
      </c>
      <c r="C631" s="25" t="s">
        <v>440</v>
      </c>
      <c r="D631" s="25" t="s">
        <v>443</v>
      </c>
      <c r="E631" s="94">
        <f t="shared" si="40"/>
        <v>9034945.910999998</v>
      </c>
      <c r="F631" s="94">
        <v>1500003.2789999999</v>
      </c>
      <c r="G631" s="94">
        <v>548356.3019999999</v>
      </c>
      <c r="H631" s="94">
        <v>211476.555</v>
      </c>
      <c r="I631" s="94">
        <v>847329.453</v>
      </c>
      <c r="J631" s="94">
        <v>0</v>
      </c>
      <c r="K631" s="94">
        <v>0</v>
      </c>
      <c r="L631" s="94">
        <v>0</v>
      </c>
      <c r="M631" s="94">
        <v>0</v>
      </c>
      <c r="N631" s="94">
        <v>3190630.5179999997</v>
      </c>
      <c r="O631" s="94">
        <v>2737149.804</v>
      </c>
      <c r="P631" s="94">
        <v>0</v>
      </c>
      <c r="Q631" s="94">
        <v>0</v>
      </c>
      <c r="R631" s="94">
        <v>0</v>
      </c>
    </row>
    <row r="632" spans="1:18" ht="18.75" customHeight="1">
      <c r="A632" s="24">
        <f t="shared" si="41"/>
        <v>252</v>
      </c>
      <c r="B632" s="24">
        <v>47</v>
      </c>
      <c r="C632" s="25" t="s">
        <v>440</v>
      </c>
      <c r="D632" s="25" t="s">
        <v>444</v>
      </c>
      <c r="E632" s="94">
        <f t="shared" si="40"/>
        <v>15975650.761</v>
      </c>
      <c r="F632" s="94">
        <v>2201759.199</v>
      </c>
      <c r="G632" s="94">
        <v>804897.262</v>
      </c>
      <c r="H632" s="94">
        <v>310412.95499999996</v>
      </c>
      <c r="I632" s="94">
        <v>1243740.893</v>
      </c>
      <c r="J632" s="94">
        <v>0</v>
      </c>
      <c r="K632" s="94">
        <v>0</v>
      </c>
      <c r="L632" s="94">
        <v>2713829.57</v>
      </c>
      <c r="M632" s="94">
        <v>0</v>
      </c>
      <c r="N632" s="94">
        <v>4683323.158</v>
      </c>
      <c r="O632" s="94">
        <v>4017687.7240000004</v>
      </c>
      <c r="P632" s="94">
        <v>0</v>
      </c>
      <c r="Q632" s="94">
        <v>0</v>
      </c>
      <c r="R632" s="94">
        <v>0</v>
      </c>
    </row>
    <row r="633" spans="1:18" ht="18.75" customHeight="1">
      <c r="A633" s="24">
        <f t="shared" si="41"/>
        <v>253</v>
      </c>
      <c r="B633" s="24">
        <v>48</v>
      </c>
      <c r="C633" s="25" t="s">
        <v>440</v>
      </c>
      <c r="D633" s="25" t="s">
        <v>445</v>
      </c>
      <c r="E633" s="94">
        <f t="shared" si="40"/>
        <v>9158837.083</v>
      </c>
      <c r="F633" s="94">
        <v>1520571.987</v>
      </c>
      <c r="G633" s="94">
        <v>555875.606</v>
      </c>
      <c r="H633" s="94">
        <v>214376.41499999998</v>
      </c>
      <c r="I633" s="94">
        <v>858948.409</v>
      </c>
      <c r="J633" s="94">
        <v>0</v>
      </c>
      <c r="K633" s="94">
        <v>0</v>
      </c>
      <c r="L633" s="94">
        <v>0</v>
      </c>
      <c r="M633" s="94">
        <v>0</v>
      </c>
      <c r="N633" s="94">
        <v>3234381.854</v>
      </c>
      <c r="O633" s="94">
        <v>2774682.812</v>
      </c>
      <c r="P633" s="94">
        <v>0</v>
      </c>
      <c r="Q633" s="94">
        <v>0</v>
      </c>
      <c r="R633" s="94">
        <v>0</v>
      </c>
    </row>
    <row r="634" spans="1:18" ht="18.75" customHeight="1">
      <c r="A634" s="24">
        <f t="shared" si="41"/>
        <v>254</v>
      </c>
      <c r="B634" s="24">
        <v>49</v>
      </c>
      <c r="C634" s="25" t="s">
        <v>446</v>
      </c>
      <c r="D634" s="25" t="s">
        <v>447</v>
      </c>
      <c r="E634" s="94">
        <f t="shared" si="40"/>
        <v>2301357.3400000003</v>
      </c>
      <c r="F634" s="94">
        <v>847349.7080000001</v>
      </c>
      <c r="G634" s="94">
        <v>511823.063</v>
      </c>
      <c r="H634" s="94">
        <v>0</v>
      </c>
      <c r="I634" s="94">
        <v>942184.569</v>
      </c>
      <c r="J634" s="94">
        <v>0</v>
      </c>
      <c r="K634" s="94">
        <v>0</v>
      </c>
      <c r="L634" s="94">
        <v>0</v>
      </c>
      <c r="M634" s="94">
        <v>0</v>
      </c>
      <c r="N634" s="94">
        <v>0</v>
      </c>
      <c r="O634" s="94">
        <v>0</v>
      </c>
      <c r="P634" s="94">
        <v>0</v>
      </c>
      <c r="Q634" s="94">
        <v>0</v>
      </c>
      <c r="R634" s="94">
        <v>0</v>
      </c>
    </row>
    <row r="635" spans="1:18" ht="18.75" customHeight="1">
      <c r="A635" s="24">
        <f t="shared" si="41"/>
        <v>255</v>
      </c>
      <c r="B635" s="24">
        <v>50</v>
      </c>
      <c r="C635" s="25" t="s">
        <v>446</v>
      </c>
      <c r="D635" s="25" t="s">
        <v>448</v>
      </c>
      <c r="E635" s="94">
        <f t="shared" si="40"/>
        <v>4948214.039999999</v>
      </c>
      <c r="F635" s="94">
        <v>1317690.36</v>
      </c>
      <c r="G635" s="94">
        <v>481708.70999999996</v>
      </c>
      <c r="H635" s="94">
        <v>0</v>
      </c>
      <c r="I635" s="94">
        <v>744341.85</v>
      </c>
      <c r="J635" s="94">
        <v>0</v>
      </c>
      <c r="K635" s="94">
        <v>0</v>
      </c>
      <c r="L635" s="94">
        <v>0</v>
      </c>
      <c r="M635" s="94">
        <v>0</v>
      </c>
      <c r="N635" s="94">
        <v>0</v>
      </c>
      <c r="O635" s="94">
        <v>2404473.1199999996</v>
      </c>
      <c r="P635" s="94">
        <v>0</v>
      </c>
      <c r="Q635" s="94">
        <v>0</v>
      </c>
      <c r="R635" s="94">
        <v>0</v>
      </c>
    </row>
    <row r="636" spans="1:18" ht="18.75" customHeight="1">
      <c r="A636" s="24">
        <f t="shared" si="41"/>
        <v>256</v>
      </c>
      <c r="B636" s="24">
        <v>51</v>
      </c>
      <c r="C636" s="25" t="s">
        <v>446</v>
      </c>
      <c r="D636" s="25" t="s">
        <v>449</v>
      </c>
      <c r="E636" s="94">
        <f t="shared" si="40"/>
        <v>851520.325</v>
      </c>
      <c r="F636" s="94">
        <v>0</v>
      </c>
      <c r="G636" s="94">
        <v>0</v>
      </c>
      <c r="H636" s="94">
        <v>0</v>
      </c>
      <c r="I636" s="94">
        <v>851520.325</v>
      </c>
      <c r="J636" s="94">
        <v>0</v>
      </c>
      <c r="K636" s="94">
        <v>0</v>
      </c>
      <c r="L636" s="94">
        <v>0</v>
      </c>
      <c r="M636" s="94">
        <v>0</v>
      </c>
      <c r="N636" s="94">
        <v>0</v>
      </c>
      <c r="O636" s="94">
        <v>0</v>
      </c>
      <c r="P636" s="94">
        <v>0</v>
      </c>
      <c r="Q636" s="94">
        <v>0</v>
      </c>
      <c r="R636" s="94">
        <v>0</v>
      </c>
    </row>
    <row r="637" spans="1:18" ht="18.75" customHeight="1">
      <c r="A637" s="24">
        <f t="shared" si="41"/>
        <v>257</v>
      </c>
      <c r="B637" s="24">
        <v>52</v>
      </c>
      <c r="C637" s="25" t="s">
        <v>446</v>
      </c>
      <c r="D637" s="25" t="s">
        <v>450</v>
      </c>
      <c r="E637" s="94">
        <f t="shared" si="40"/>
        <v>3561516.796</v>
      </c>
      <c r="F637" s="94">
        <v>0</v>
      </c>
      <c r="G637" s="94">
        <v>0</v>
      </c>
      <c r="H637" s="94">
        <v>0</v>
      </c>
      <c r="I637" s="94">
        <v>841899.58</v>
      </c>
      <c r="J637" s="94">
        <v>0</v>
      </c>
      <c r="K637" s="94">
        <v>0</v>
      </c>
      <c r="L637" s="94">
        <v>0</v>
      </c>
      <c r="M637" s="94">
        <v>0</v>
      </c>
      <c r="N637" s="94">
        <v>0</v>
      </c>
      <c r="O637" s="94">
        <v>2719617.216</v>
      </c>
      <c r="P637" s="94">
        <v>0</v>
      </c>
      <c r="Q637" s="94">
        <v>0</v>
      </c>
      <c r="R637" s="94">
        <v>0</v>
      </c>
    </row>
    <row r="638" spans="1:18" ht="18.75" customHeight="1">
      <c r="A638" s="24">
        <f t="shared" si="41"/>
        <v>258</v>
      </c>
      <c r="B638" s="24">
        <v>53</v>
      </c>
      <c r="C638" s="25" t="s">
        <v>446</v>
      </c>
      <c r="D638" s="25" t="s">
        <v>451</v>
      </c>
      <c r="E638" s="94">
        <f t="shared" si="40"/>
        <v>845275.28</v>
      </c>
      <c r="F638" s="94">
        <v>0</v>
      </c>
      <c r="G638" s="94">
        <v>0</v>
      </c>
      <c r="H638" s="94">
        <v>0</v>
      </c>
      <c r="I638" s="94">
        <v>845275.28</v>
      </c>
      <c r="J638" s="94">
        <v>0</v>
      </c>
      <c r="K638" s="94">
        <v>0</v>
      </c>
      <c r="L638" s="94">
        <v>0</v>
      </c>
      <c r="M638" s="94">
        <v>0</v>
      </c>
      <c r="N638" s="94">
        <v>0</v>
      </c>
      <c r="O638" s="94">
        <v>0</v>
      </c>
      <c r="P638" s="94">
        <v>0</v>
      </c>
      <c r="Q638" s="94">
        <v>0</v>
      </c>
      <c r="R638" s="94">
        <v>0</v>
      </c>
    </row>
    <row r="639" spans="1:18" ht="18.75" customHeight="1">
      <c r="A639" s="24">
        <f t="shared" si="41"/>
        <v>259</v>
      </c>
      <c r="B639" s="24">
        <v>54</v>
      </c>
      <c r="C639" s="25" t="s">
        <v>245</v>
      </c>
      <c r="D639" s="25" t="s">
        <v>452</v>
      </c>
      <c r="E639" s="94">
        <f t="shared" si="40"/>
        <v>2480141.35</v>
      </c>
      <c r="F639" s="94">
        <v>1284745.3499999999</v>
      </c>
      <c r="G639" s="94">
        <v>469662.775</v>
      </c>
      <c r="H639" s="94">
        <v>0</v>
      </c>
      <c r="I639" s="94">
        <v>725733.225</v>
      </c>
      <c r="J639" s="94">
        <v>0</v>
      </c>
      <c r="K639" s="94">
        <v>0</v>
      </c>
      <c r="L639" s="94">
        <v>0</v>
      </c>
      <c r="M639" s="94">
        <v>0</v>
      </c>
      <c r="N639" s="94">
        <v>0</v>
      </c>
      <c r="O639" s="94">
        <v>0</v>
      </c>
      <c r="P639" s="94">
        <v>0</v>
      </c>
      <c r="Q639" s="94">
        <v>0</v>
      </c>
      <c r="R639" s="94">
        <v>0</v>
      </c>
    </row>
    <row r="640" spans="1:18" ht="18.75" customHeight="1">
      <c r="A640" s="24">
        <f t="shared" si="41"/>
        <v>260</v>
      </c>
      <c r="B640" s="24">
        <v>55</v>
      </c>
      <c r="C640" s="25" t="s">
        <v>245</v>
      </c>
      <c r="D640" s="25" t="s">
        <v>453</v>
      </c>
      <c r="E640" s="94">
        <f t="shared" si="40"/>
        <v>2459494.488</v>
      </c>
      <c r="F640" s="94">
        <v>1274050.008</v>
      </c>
      <c r="G640" s="94">
        <v>465752.892</v>
      </c>
      <c r="H640" s="94">
        <v>0</v>
      </c>
      <c r="I640" s="94">
        <v>719691.588</v>
      </c>
      <c r="J640" s="94">
        <v>0</v>
      </c>
      <c r="K640" s="94">
        <v>0</v>
      </c>
      <c r="L640" s="94">
        <v>0</v>
      </c>
      <c r="M640" s="94">
        <v>0</v>
      </c>
      <c r="N640" s="94">
        <v>0</v>
      </c>
      <c r="O640" s="94">
        <v>0</v>
      </c>
      <c r="P640" s="94">
        <v>0</v>
      </c>
      <c r="Q640" s="94">
        <v>0</v>
      </c>
      <c r="R640" s="94">
        <v>0</v>
      </c>
    </row>
    <row r="641" spans="1:18" ht="18.75" customHeight="1">
      <c r="A641" s="24">
        <f t="shared" si="41"/>
        <v>261</v>
      </c>
      <c r="B641" s="24">
        <v>56</v>
      </c>
      <c r="C641" s="25" t="s">
        <v>245</v>
      </c>
      <c r="D641" s="25" t="s">
        <v>454</v>
      </c>
      <c r="E641" s="94">
        <f t="shared" si="40"/>
        <v>2462515.98</v>
      </c>
      <c r="F641" s="94">
        <v>1275615.18</v>
      </c>
      <c r="G641" s="94">
        <v>466325.07</v>
      </c>
      <c r="H641" s="94">
        <v>0</v>
      </c>
      <c r="I641" s="94">
        <v>720575.73</v>
      </c>
      <c r="J641" s="94">
        <v>0</v>
      </c>
      <c r="K641" s="94">
        <v>0</v>
      </c>
      <c r="L641" s="94">
        <v>0</v>
      </c>
      <c r="M641" s="94">
        <v>0</v>
      </c>
      <c r="N641" s="94">
        <v>0</v>
      </c>
      <c r="O641" s="94">
        <v>0</v>
      </c>
      <c r="P641" s="94">
        <v>0</v>
      </c>
      <c r="Q641" s="94">
        <v>0</v>
      </c>
      <c r="R641" s="94">
        <v>0</v>
      </c>
    </row>
    <row r="642" spans="1:18" ht="18.75" customHeight="1">
      <c r="A642" s="24">
        <f t="shared" si="41"/>
        <v>262</v>
      </c>
      <c r="B642" s="24">
        <v>57</v>
      </c>
      <c r="C642" s="25" t="s">
        <v>245</v>
      </c>
      <c r="D642" s="25" t="s">
        <v>455</v>
      </c>
      <c r="E642" s="94">
        <f t="shared" si="40"/>
        <v>2470069.71</v>
      </c>
      <c r="F642" s="94">
        <v>1279528.1099999999</v>
      </c>
      <c r="G642" s="94">
        <v>467755.515</v>
      </c>
      <c r="H642" s="94">
        <v>0</v>
      </c>
      <c r="I642" s="94">
        <v>722786.085</v>
      </c>
      <c r="J642" s="94">
        <v>0</v>
      </c>
      <c r="K642" s="94">
        <v>0</v>
      </c>
      <c r="L642" s="94">
        <v>0</v>
      </c>
      <c r="M642" s="94">
        <v>0</v>
      </c>
      <c r="N642" s="94">
        <v>0</v>
      </c>
      <c r="O642" s="94">
        <v>0</v>
      </c>
      <c r="P642" s="94">
        <v>0</v>
      </c>
      <c r="Q642" s="94">
        <v>0</v>
      </c>
      <c r="R642" s="94">
        <v>0</v>
      </c>
    </row>
    <row r="643" spans="1:18" ht="18.75" customHeight="1">
      <c r="A643" s="24">
        <f t="shared" si="41"/>
        <v>263</v>
      </c>
      <c r="B643" s="24">
        <v>58</v>
      </c>
      <c r="C643" s="25" t="s">
        <v>245</v>
      </c>
      <c r="D643" s="25" t="s">
        <v>456</v>
      </c>
      <c r="E643" s="94">
        <f t="shared" si="40"/>
        <v>2482155.678</v>
      </c>
      <c r="F643" s="94">
        <v>1285788.798</v>
      </c>
      <c r="G643" s="94">
        <v>470044.22699999996</v>
      </c>
      <c r="H643" s="94">
        <v>0</v>
      </c>
      <c r="I643" s="94">
        <v>726322.6529999999</v>
      </c>
      <c r="J643" s="94">
        <v>0</v>
      </c>
      <c r="K643" s="94">
        <v>0</v>
      </c>
      <c r="L643" s="94">
        <v>0</v>
      </c>
      <c r="M643" s="94">
        <v>0</v>
      </c>
      <c r="N643" s="94">
        <v>0</v>
      </c>
      <c r="O643" s="94">
        <v>0</v>
      </c>
      <c r="P643" s="94">
        <v>0</v>
      </c>
      <c r="Q643" s="94">
        <v>0</v>
      </c>
      <c r="R643" s="94">
        <v>0</v>
      </c>
    </row>
    <row r="644" spans="1:18" ht="18.75" customHeight="1">
      <c r="A644" s="24">
        <f t="shared" si="41"/>
        <v>264</v>
      </c>
      <c r="B644" s="24">
        <v>59</v>
      </c>
      <c r="C644" s="25" t="s">
        <v>245</v>
      </c>
      <c r="D644" s="25" t="s">
        <v>246</v>
      </c>
      <c r="E644" s="94">
        <f t="shared" si="40"/>
        <v>812375.824</v>
      </c>
      <c r="F644" s="94">
        <v>0</v>
      </c>
      <c r="G644" s="94">
        <v>0</v>
      </c>
      <c r="H644" s="94">
        <v>812375.824</v>
      </c>
      <c r="I644" s="94">
        <v>0</v>
      </c>
      <c r="J644" s="94">
        <v>0</v>
      </c>
      <c r="K644" s="94">
        <v>0</v>
      </c>
      <c r="L644" s="94">
        <v>0</v>
      </c>
      <c r="M644" s="94">
        <v>0</v>
      </c>
      <c r="N644" s="94">
        <v>0</v>
      </c>
      <c r="O644" s="94">
        <v>0</v>
      </c>
      <c r="P644" s="94">
        <v>0</v>
      </c>
      <c r="Q644" s="94">
        <v>0</v>
      </c>
      <c r="R644" s="94">
        <v>0</v>
      </c>
    </row>
    <row r="645" spans="1:18" ht="18.75" customHeight="1">
      <c r="A645" s="24">
        <f t="shared" si="41"/>
        <v>265</v>
      </c>
      <c r="B645" s="24">
        <v>60</v>
      </c>
      <c r="C645" s="25" t="s">
        <v>83</v>
      </c>
      <c r="D645" s="25" t="s">
        <v>457</v>
      </c>
      <c r="E645" s="94">
        <f t="shared" si="40"/>
        <v>3917570.53</v>
      </c>
      <c r="F645" s="94">
        <v>0</v>
      </c>
      <c r="G645" s="94">
        <v>0</v>
      </c>
      <c r="H645" s="94">
        <v>0</v>
      </c>
      <c r="I645" s="94">
        <v>0</v>
      </c>
      <c r="J645" s="94">
        <v>0</v>
      </c>
      <c r="K645" s="94">
        <v>0</v>
      </c>
      <c r="L645" s="94">
        <v>0</v>
      </c>
      <c r="M645" s="94">
        <v>0</v>
      </c>
      <c r="N645" s="94">
        <v>0</v>
      </c>
      <c r="O645" s="94">
        <v>3917570.53</v>
      </c>
      <c r="P645" s="94">
        <v>0</v>
      </c>
      <c r="Q645" s="94">
        <v>0</v>
      </c>
      <c r="R645" s="94">
        <v>0</v>
      </c>
    </row>
    <row r="646" spans="1:18" ht="18.75" customHeight="1">
      <c r="A646" s="24">
        <f t="shared" si="41"/>
        <v>266</v>
      </c>
      <c r="B646" s="24">
        <v>61</v>
      </c>
      <c r="C646" s="25" t="s">
        <v>83</v>
      </c>
      <c r="D646" s="25" t="s">
        <v>458</v>
      </c>
      <c r="E646" s="94">
        <f t="shared" si="40"/>
        <v>3490229.8600000003</v>
      </c>
      <c r="F646" s="94">
        <v>0</v>
      </c>
      <c r="G646" s="94">
        <v>0</v>
      </c>
      <c r="H646" s="94">
        <v>0</v>
      </c>
      <c r="I646" s="94">
        <v>0</v>
      </c>
      <c r="J646" s="94">
        <v>0</v>
      </c>
      <c r="K646" s="94">
        <v>0</v>
      </c>
      <c r="L646" s="94">
        <v>3490229.8600000003</v>
      </c>
      <c r="M646" s="94">
        <v>0</v>
      </c>
      <c r="N646" s="94">
        <v>0</v>
      </c>
      <c r="O646" s="94">
        <v>0</v>
      </c>
      <c r="P646" s="94">
        <v>0</v>
      </c>
      <c r="Q646" s="94">
        <v>0</v>
      </c>
      <c r="R646" s="94">
        <v>0</v>
      </c>
    </row>
    <row r="647" spans="1:18" ht="18.75" customHeight="1">
      <c r="A647" s="24">
        <f t="shared" si="41"/>
        <v>267</v>
      </c>
      <c r="B647" s="24">
        <v>62</v>
      </c>
      <c r="C647" s="25" t="s">
        <v>83</v>
      </c>
      <c r="D647" s="25" t="s">
        <v>459</v>
      </c>
      <c r="E647" s="94">
        <f t="shared" si="40"/>
        <v>3329785.392</v>
      </c>
      <c r="F647" s="94">
        <v>0</v>
      </c>
      <c r="G647" s="94">
        <v>0</v>
      </c>
      <c r="H647" s="94">
        <v>0</v>
      </c>
      <c r="I647" s="94">
        <v>0</v>
      </c>
      <c r="J647" s="94">
        <v>0</v>
      </c>
      <c r="K647" s="94">
        <v>0</v>
      </c>
      <c r="L647" s="94">
        <v>3329785.392</v>
      </c>
      <c r="M647" s="94">
        <v>0</v>
      </c>
      <c r="N647" s="94">
        <v>0</v>
      </c>
      <c r="O647" s="94">
        <v>0</v>
      </c>
      <c r="P647" s="94">
        <v>0</v>
      </c>
      <c r="Q647" s="94">
        <v>0</v>
      </c>
      <c r="R647" s="94">
        <v>0</v>
      </c>
    </row>
    <row r="648" spans="1:18" ht="18.75" customHeight="1">
      <c r="A648" s="24">
        <f t="shared" si="41"/>
        <v>268</v>
      </c>
      <c r="B648" s="24">
        <v>63</v>
      </c>
      <c r="C648" s="25" t="s">
        <v>83</v>
      </c>
      <c r="D648" s="25" t="s">
        <v>460</v>
      </c>
      <c r="E648" s="94">
        <f aca="true" t="shared" si="42" ref="E648:E657">SUM(F648:R648)</f>
        <v>2275808.591</v>
      </c>
      <c r="F648" s="94">
        <v>0</v>
      </c>
      <c r="G648" s="94">
        <v>0</v>
      </c>
      <c r="H648" s="94">
        <v>0</v>
      </c>
      <c r="I648" s="94">
        <v>0</v>
      </c>
      <c r="J648" s="94">
        <v>0</v>
      </c>
      <c r="K648" s="94">
        <v>0</v>
      </c>
      <c r="L648" s="94">
        <v>0</v>
      </c>
      <c r="M648" s="94">
        <v>0</v>
      </c>
      <c r="N648" s="94">
        <v>0</v>
      </c>
      <c r="O648" s="94">
        <v>2275808.591</v>
      </c>
      <c r="P648" s="94">
        <v>0</v>
      </c>
      <c r="Q648" s="94">
        <v>0</v>
      </c>
      <c r="R648" s="94">
        <v>0</v>
      </c>
    </row>
    <row r="649" spans="1:18" ht="18.75" customHeight="1">
      <c r="A649" s="24">
        <f t="shared" si="41"/>
        <v>269</v>
      </c>
      <c r="B649" s="24">
        <v>64</v>
      </c>
      <c r="C649" s="25" t="s">
        <v>83</v>
      </c>
      <c r="D649" s="25" t="s">
        <v>461</v>
      </c>
      <c r="E649" s="94">
        <f t="shared" si="42"/>
        <v>4787439.228</v>
      </c>
      <c r="F649" s="94">
        <v>0</v>
      </c>
      <c r="G649" s="94">
        <v>0</v>
      </c>
      <c r="H649" s="94">
        <v>0</v>
      </c>
      <c r="I649" s="94">
        <v>0</v>
      </c>
      <c r="J649" s="94">
        <v>0</v>
      </c>
      <c r="K649" s="94">
        <v>0</v>
      </c>
      <c r="L649" s="94">
        <v>0</v>
      </c>
      <c r="M649" s="94">
        <v>0</v>
      </c>
      <c r="N649" s="94">
        <v>2576844.144</v>
      </c>
      <c r="O649" s="94">
        <v>2210595.084</v>
      </c>
      <c r="P649" s="94">
        <v>0</v>
      </c>
      <c r="Q649" s="94">
        <v>0</v>
      </c>
      <c r="R649" s="94">
        <v>0</v>
      </c>
    </row>
    <row r="650" spans="1:18" ht="18.75" customHeight="1">
      <c r="A650" s="24">
        <f aca="true" t="shared" si="43" ref="A650:A657">A649+1</f>
        <v>270</v>
      </c>
      <c r="B650" s="24">
        <v>65</v>
      </c>
      <c r="C650" s="25" t="s">
        <v>83</v>
      </c>
      <c r="D650" s="25" t="s">
        <v>297</v>
      </c>
      <c r="E650" s="94">
        <f t="shared" si="42"/>
        <v>4837617.92</v>
      </c>
      <c r="F650" s="94">
        <v>0</v>
      </c>
      <c r="G650" s="94">
        <v>0</v>
      </c>
      <c r="H650" s="94">
        <v>0</v>
      </c>
      <c r="I650" s="94">
        <v>0</v>
      </c>
      <c r="J650" s="94">
        <v>0</v>
      </c>
      <c r="K650" s="94">
        <v>0</v>
      </c>
      <c r="L650" s="94">
        <v>4837617.92</v>
      </c>
      <c r="M650" s="94">
        <v>0</v>
      </c>
      <c r="N650" s="94">
        <v>0</v>
      </c>
      <c r="O650" s="94">
        <v>0</v>
      </c>
      <c r="P650" s="94">
        <v>0</v>
      </c>
      <c r="Q650" s="94">
        <v>0</v>
      </c>
      <c r="R650" s="94">
        <v>0</v>
      </c>
    </row>
    <row r="651" spans="1:18" ht="18.75" customHeight="1">
      <c r="A651" s="24">
        <f t="shared" si="43"/>
        <v>271</v>
      </c>
      <c r="B651" s="24">
        <v>66</v>
      </c>
      <c r="C651" s="25" t="s">
        <v>83</v>
      </c>
      <c r="D651" s="25" t="s">
        <v>462</v>
      </c>
      <c r="E651" s="94">
        <f t="shared" si="42"/>
        <v>2307635.1640000003</v>
      </c>
      <c r="F651" s="94">
        <v>0</v>
      </c>
      <c r="G651" s="94">
        <v>0</v>
      </c>
      <c r="H651" s="94">
        <v>0</v>
      </c>
      <c r="I651" s="94">
        <v>0</v>
      </c>
      <c r="J651" s="94">
        <v>0</v>
      </c>
      <c r="K651" s="94">
        <v>0</v>
      </c>
      <c r="L651" s="94">
        <v>2307635.1640000003</v>
      </c>
      <c r="M651" s="94">
        <v>0</v>
      </c>
      <c r="N651" s="94">
        <v>0</v>
      </c>
      <c r="O651" s="94">
        <v>0</v>
      </c>
      <c r="P651" s="94">
        <v>0</v>
      </c>
      <c r="Q651" s="94">
        <v>0</v>
      </c>
      <c r="R651" s="94">
        <v>0</v>
      </c>
    </row>
    <row r="652" spans="1:18" ht="18.75" customHeight="1">
      <c r="A652" s="24">
        <f t="shared" si="43"/>
        <v>272</v>
      </c>
      <c r="B652" s="24">
        <v>67</v>
      </c>
      <c r="C652" s="25" t="s">
        <v>83</v>
      </c>
      <c r="D652" s="25" t="s">
        <v>463</v>
      </c>
      <c r="E652" s="94">
        <f t="shared" si="42"/>
        <v>2316316.528</v>
      </c>
      <c r="F652" s="94">
        <v>0</v>
      </c>
      <c r="G652" s="94">
        <v>0</v>
      </c>
      <c r="H652" s="94">
        <v>0</v>
      </c>
      <c r="I652" s="94">
        <v>0</v>
      </c>
      <c r="J652" s="94">
        <v>0</v>
      </c>
      <c r="K652" s="94">
        <v>0</v>
      </c>
      <c r="L652" s="94">
        <v>2316316.528</v>
      </c>
      <c r="M652" s="94">
        <v>0</v>
      </c>
      <c r="N652" s="94">
        <v>0</v>
      </c>
      <c r="O652" s="94">
        <v>0</v>
      </c>
      <c r="P652" s="94">
        <v>0</v>
      </c>
      <c r="Q652" s="94">
        <v>0</v>
      </c>
      <c r="R652" s="94">
        <v>0</v>
      </c>
    </row>
    <row r="653" spans="1:18" ht="18.75" customHeight="1">
      <c r="A653" s="24">
        <f t="shared" si="43"/>
        <v>273</v>
      </c>
      <c r="B653" s="24">
        <v>68</v>
      </c>
      <c r="C653" s="25" t="s">
        <v>83</v>
      </c>
      <c r="D653" s="25" t="s">
        <v>464</v>
      </c>
      <c r="E653" s="94">
        <f t="shared" si="42"/>
        <v>2029493.5</v>
      </c>
      <c r="F653" s="94">
        <v>0</v>
      </c>
      <c r="G653" s="94">
        <v>0</v>
      </c>
      <c r="H653" s="94">
        <v>0</v>
      </c>
      <c r="I653" s="94">
        <v>0</v>
      </c>
      <c r="J653" s="94">
        <v>0</v>
      </c>
      <c r="K653" s="94">
        <v>0</v>
      </c>
      <c r="L653" s="94">
        <v>2029493.5</v>
      </c>
      <c r="M653" s="94">
        <v>0</v>
      </c>
      <c r="N653" s="94">
        <v>0</v>
      </c>
      <c r="O653" s="94">
        <v>0</v>
      </c>
      <c r="P653" s="94">
        <v>0</v>
      </c>
      <c r="Q653" s="94">
        <v>0</v>
      </c>
      <c r="R653" s="94">
        <v>0</v>
      </c>
    </row>
    <row r="654" spans="1:18" ht="18.75" customHeight="1">
      <c r="A654" s="24">
        <f t="shared" si="43"/>
        <v>274</v>
      </c>
      <c r="B654" s="24">
        <v>69</v>
      </c>
      <c r="C654" s="25" t="s">
        <v>83</v>
      </c>
      <c r="D654" s="25" t="s">
        <v>298</v>
      </c>
      <c r="E654" s="94">
        <f t="shared" si="42"/>
        <v>6099717.74</v>
      </c>
      <c r="F654" s="94">
        <v>0</v>
      </c>
      <c r="G654" s="94">
        <v>0</v>
      </c>
      <c r="H654" s="94">
        <v>0</v>
      </c>
      <c r="I654" s="94">
        <v>0</v>
      </c>
      <c r="J654" s="94">
        <v>0</v>
      </c>
      <c r="K654" s="94">
        <v>0</v>
      </c>
      <c r="L654" s="94">
        <v>6099717.74</v>
      </c>
      <c r="M654" s="94">
        <v>0</v>
      </c>
      <c r="N654" s="94">
        <v>0</v>
      </c>
      <c r="O654" s="94">
        <v>0</v>
      </c>
      <c r="P654" s="94">
        <v>0</v>
      </c>
      <c r="Q654" s="94">
        <v>0</v>
      </c>
      <c r="R654" s="94">
        <v>0</v>
      </c>
    </row>
    <row r="655" spans="1:18" ht="18.75" customHeight="1">
      <c r="A655" s="24">
        <f t="shared" si="43"/>
        <v>275</v>
      </c>
      <c r="B655" s="24">
        <v>70</v>
      </c>
      <c r="C655" s="25" t="s">
        <v>83</v>
      </c>
      <c r="D655" s="25" t="s">
        <v>299</v>
      </c>
      <c r="E655" s="94">
        <f t="shared" si="42"/>
        <v>5915784.01</v>
      </c>
      <c r="F655" s="94">
        <v>0</v>
      </c>
      <c r="G655" s="94">
        <v>0</v>
      </c>
      <c r="H655" s="94">
        <v>0</v>
      </c>
      <c r="I655" s="94">
        <v>0</v>
      </c>
      <c r="J655" s="94">
        <v>0</v>
      </c>
      <c r="K655" s="94">
        <v>0</v>
      </c>
      <c r="L655" s="94">
        <v>5915784.01</v>
      </c>
      <c r="M655" s="94">
        <v>0</v>
      </c>
      <c r="N655" s="94">
        <v>0</v>
      </c>
      <c r="O655" s="94">
        <v>0</v>
      </c>
      <c r="P655" s="94">
        <v>0</v>
      </c>
      <c r="Q655" s="94">
        <v>0</v>
      </c>
      <c r="R655" s="94">
        <v>0</v>
      </c>
    </row>
    <row r="656" spans="1:18" ht="18.75" customHeight="1">
      <c r="A656" s="24">
        <f t="shared" si="43"/>
        <v>276</v>
      </c>
      <c r="B656" s="24">
        <v>71</v>
      </c>
      <c r="C656" s="25" t="s">
        <v>83</v>
      </c>
      <c r="D656" s="25" t="s">
        <v>465</v>
      </c>
      <c r="E656" s="94">
        <f t="shared" si="42"/>
        <v>7775552.85</v>
      </c>
      <c r="F656" s="94">
        <v>0</v>
      </c>
      <c r="G656" s="94">
        <v>0</v>
      </c>
      <c r="H656" s="94">
        <v>0</v>
      </c>
      <c r="I656" s="94">
        <v>0</v>
      </c>
      <c r="J656" s="94">
        <v>0</v>
      </c>
      <c r="K656" s="94">
        <v>0</v>
      </c>
      <c r="L656" s="94">
        <v>7775552.85</v>
      </c>
      <c r="M656" s="94">
        <v>0</v>
      </c>
      <c r="N656" s="94">
        <v>0</v>
      </c>
      <c r="O656" s="94">
        <v>0</v>
      </c>
      <c r="P656" s="94">
        <v>0</v>
      </c>
      <c r="Q656" s="94">
        <v>0</v>
      </c>
      <c r="R656" s="94">
        <v>0</v>
      </c>
    </row>
    <row r="657" spans="1:18" ht="18.75" customHeight="1">
      <c r="A657" s="24">
        <f t="shared" si="43"/>
        <v>277</v>
      </c>
      <c r="B657" s="24">
        <v>72</v>
      </c>
      <c r="C657" s="25" t="s">
        <v>466</v>
      </c>
      <c r="D657" s="25" t="s">
        <v>467</v>
      </c>
      <c r="E657" s="94">
        <f t="shared" si="42"/>
        <v>1275354.318</v>
      </c>
      <c r="F657" s="94">
        <v>0</v>
      </c>
      <c r="G657" s="94">
        <v>0</v>
      </c>
      <c r="H657" s="94">
        <v>1275354.318</v>
      </c>
      <c r="I657" s="94">
        <v>0</v>
      </c>
      <c r="J657" s="94">
        <v>0</v>
      </c>
      <c r="K657" s="94">
        <v>0</v>
      </c>
      <c r="L657" s="94">
        <v>0</v>
      </c>
      <c r="M657" s="94">
        <v>0</v>
      </c>
      <c r="N657" s="94">
        <v>0</v>
      </c>
      <c r="O657" s="94">
        <v>0</v>
      </c>
      <c r="P657" s="94">
        <v>0</v>
      </c>
      <c r="Q657" s="94">
        <v>0</v>
      </c>
      <c r="R657" s="94">
        <v>0</v>
      </c>
    </row>
    <row r="658" spans="1:18" ht="18.75" customHeight="1">
      <c r="A658" s="106"/>
      <c r="B658" s="122" t="s">
        <v>52</v>
      </c>
      <c r="C658" s="122"/>
      <c r="D658" s="122"/>
      <c r="E658" s="95">
        <f>SUM(E584:E657)</f>
        <v>438934708.06549996</v>
      </c>
      <c r="F658" s="95">
        <v>85691091.76799999</v>
      </c>
      <c r="G658" s="95">
        <v>38268690.74899998</v>
      </c>
      <c r="H658" s="95">
        <v>14504103.847099993</v>
      </c>
      <c r="I658" s="95">
        <v>39398334.5296</v>
      </c>
      <c r="J658" s="95">
        <v>0</v>
      </c>
      <c r="K658" s="95">
        <v>0</v>
      </c>
      <c r="L658" s="95">
        <v>76267543.676</v>
      </c>
      <c r="M658" s="95">
        <v>0</v>
      </c>
      <c r="N658" s="95">
        <v>96126310.04320002</v>
      </c>
      <c r="O658" s="95">
        <v>88178496.28260003</v>
      </c>
      <c r="P658" s="95">
        <v>0</v>
      </c>
      <c r="Q658" s="95">
        <v>500137.17000000004</v>
      </c>
      <c r="R658" s="95">
        <v>0</v>
      </c>
    </row>
    <row r="659" spans="1:18" ht="18.75" customHeight="1">
      <c r="A659" s="106"/>
      <c r="B659" s="122" t="s">
        <v>165</v>
      </c>
      <c r="C659" s="122"/>
      <c r="D659" s="122"/>
      <c r="E659" s="117"/>
      <c r="F659" s="100"/>
      <c r="G659" s="100"/>
      <c r="H659" s="100"/>
      <c r="I659" s="100"/>
      <c r="J659" s="100"/>
      <c r="K659" s="100"/>
      <c r="L659" s="100"/>
      <c r="M659" s="100"/>
      <c r="N659" s="118"/>
      <c r="O659" s="100"/>
      <c r="P659" s="100"/>
      <c r="Q659" s="100"/>
      <c r="R659" s="100"/>
    </row>
    <row r="660" spans="1:18" ht="18.75" customHeight="1">
      <c r="A660" s="24">
        <f>A657+1</f>
        <v>278</v>
      </c>
      <c r="B660" s="24">
        <v>1</v>
      </c>
      <c r="C660" s="25" t="s">
        <v>468</v>
      </c>
      <c r="D660" s="25" t="s">
        <v>469</v>
      </c>
      <c r="E660" s="94">
        <f>SUM(F660:R660)</f>
        <v>6915510.531</v>
      </c>
      <c r="F660" s="94">
        <v>1065394.263</v>
      </c>
      <c r="G660" s="94">
        <v>0</v>
      </c>
      <c r="H660" s="94">
        <v>150205.258</v>
      </c>
      <c r="I660" s="94">
        <v>0</v>
      </c>
      <c r="J660" s="94">
        <v>176454.448</v>
      </c>
      <c r="K660" s="94">
        <v>0</v>
      </c>
      <c r="L660" s="94">
        <v>1313180.066</v>
      </c>
      <c r="M660" s="94">
        <v>0</v>
      </c>
      <c r="N660" s="94">
        <v>2266184.749</v>
      </c>
      <c r="O660" s="94">
        <v>1944091.7470000002</v>
      </c>
      <c r="P660" s="94">
        <v>0</v>
      </c>
      <c r="Q660" s="94">
        <v>0</v>
      </c>
      <c r="R660" s="94">
        <v>0</v>
      </c>
    </row>
    <row r="661" spans="1:18" ht="18.75" customHeight="1">
      <c r="A661" s="24">
        <f>A660+1</f>
        <v>279</v>
      </c>
      <c r="B661" s="24">
        <v>2</v>
      </c>
      <c r="C661" s="25" t="s">
        <v>470</v>
      </c>
      <c r="D661" s="25" t="s">
        <v>471</v>
      </c>
      <c r="E661" s="94">
        <f>SUM(F661:R661)</f>
        <v>2479672.224</v>
      </c>
      <c r="F661" s="94">
        <v>836103.3839999998</v>
      </c>
      <c r="G661" s="94">
        <v>0</v>
      </c>
      <c r="H661" s="94">
        <v>117878.544</v>
      </c>
      <c r="I661" s="94">
        <v>0</v>
      </c>
      <c r="J661" s="94">
        <v>0</v>
      </c>
      <c r="K661" s="94">
        <v>0</v>
      </c>
      <c r="L661" s="94">
        <v>0</v>
      </c>
      <c r="M661" s="94">
        <v>0</v>
      </c>
      <c r="N661" s="94">
        <v>0</v>
      </c>
      <c r="O661" s="94">
        <v>1525690.296</v>
      </c>
      <c r="P661" s="94">
        <v>0</v>
      </c>
      <c r="Q661" s="94">
        <v>0</v>
      </c>
      <c r="R661" s="94">
        <v>0</v>
      </c>
    </row>
    <row r="662" spans="1:18" ht="18.75" customHeight="1">
      <c r="A662" s="24">
        <f>A661+1</f>
        <v>280</v>
      </c>
      <c r="B662" s="24">
        <v>3</v>
      </c>
      <c r="C662" s="25" t="s">
        <v>472</v>
      </c>
      <c r="D662" s="25" t="s">
        <v>473</v>
      </c>
      <c r="E662" s="94">
        <f>SUM(F662:R662)</f>
        <v>7376864.471999999</v>
      </c>
      <c r="F662" s="94">
        <v>1102508.8739999998</v>
      </c>
      <c r="G662" s="94">
        <v>403043.238</v>
      </c>
      <c r="H662" s="94">
        <v>155437.884</v>
      </c>
      <c r="I662" s="94">
        <v>0</v>
      </c>
      <c r="J662" s="94">
        <v>0</v>
      </c>
      <c r="K662" s="94">
        <v>0</v>
      </c>
      <c r="L662" s="94">
        <v>1358926.668</v>
      </c>
      <c r="M662" s="94">
        <v>0</v>
      </c>
      <c r="N662" s="94">
        <v>2345130.7019999996</v>
      </c>
      <c r="O662" s="94">
        <v>2011817.1060000001</v>
      </c>
      <c r="P662" s="94">
        <v>0</v>
      </c>
      <c r="Q662" s="94">
        <v>0</v>
      </c>
      <c r="R662" s="94">
        <v>0</v>
      </c>
    </row>
    <row r="663" spans="1:18" ht="18.75" customHeight="1">
      <c r="A663" s="106"/>
      <c r="B663" s="122" t="s">
        <v>52</v>
      </c>
      <c r="C663" s="122"/>
      <c r="D663" s="122"/>
      <c r="E663" s="95">
        <f>SUM(E660:E662)</f>
        <v>16772047.227</v>
      </c>
      <c r="F663" s="95">
        <v>3004006.5209999997</v>
      </c>
      <c r="G663" s="95">
        <v>403043.238</v>
      </c>
      <c r="H663" s="95">
        <v>423521.686</v>
      </c>
      <c r="I663" s="95">
        <v>0</v>
      </c>
      <c r="J663" s="95">
        <v>176454.448</v>
      </c>
      <c r="K663" s="95">
        <v>0</v>
      </c>
      <c r="L663" s="95">
        <v>2672106.734</v>
      </c>
      <c r="M663" s="95">
        <v>0</v>
      </c>
      <c r="N663" s="95">
        <v>4611315.450999999</v>
      </c>
      <c r="O663" s="95">
        <v>5481599.149</v>
      </c>
      <c r="P663" s="95">
        <v>0</v>
      </c>
      <c r="Q663" s="95">
        <v>0</v>
      </c>
      <c r="R663" s="95">
        <v>0</v>
      </c>
    </row>
    <row r="664" spans="1:18" ht="18.75" customHeight="1">
      <c r="A664" s="106"/>
      <c r="B664" s="122" t="s">
        <v>84</v>
      </c>
      <c r="C664" s="122"/>
      <c r="D664" s="122"/>
      <c r="E664" s="117"/>
      <c r="F664" s="100"/>
      <c r="G664" s="100"/>
      <c r="H664" s="100"/>
      <c r="I664" s="100"/>
      <c r="J664" s="100"/>
      <c r="K664" s="100"/>
      <c r="L664" s="100"/>
      <c r="M664" s="100"/>
      <c r="N664" s="118"/>
      <c r="O664" s="100"/>
      <c r="P664" s="100"/>
      <c r="Q664" s="100"/>
      <c r="R664" s="100"/>
    </row>
    <row r="665" spans="1:18" ht="18.75" customHeight="1">
      <c r="A665" s="24">
        <f>A662+1</f>
        <v>281</v>
      </c>
      <c r="B665" s="24">
        <v>1</v>
      </c>
      <c r="C665" s="25" t="s">
        <v>247</v>
      </c>
      <c r="D665" s="25" t="s">
        <v>474</v>
      </c>
      <c r="E665" s="94">
        <f aca="true" t="shared" si="44" ref="E665:E709">SUM(F665:R665)</f>
        <v>13454663.873</v>
      </c>
      <c r="F665" s="94">
        <v>3750721.8589999997</v>
      </c>
      <c r="G665" s="94">
        <v>2080697.1639999999</v>
      </c>
      <c r="H665" s="94">
        <v>676191.36</v>
      </c>
      <c r="I665" s="94">
        <v>894382.27</v>
      </c>
      <c r="J665" s="94">
        <v>0</v>
      </c>
      <c r="K665" s="94">
        <v>0</v>
      </c>
      <c r="L665" s="94">
        <v>1539391.893</v>
      </c>
      <c r="M665" s="94">
        <v>1295843.8029999998</v>
      </c>
      <c r="N665" s="94">
        <v>3217435.5239999997</v>
      </c>
      <c r="O665" s="94">
        <v>0</v>
      </c>
      <c r="P665" s="94">
        <v>0</v>
      </c>
      <c r="Q665" s="94">
        <v>0</v>
      </c>
      <c r="R665" s="94">
        <v>0</v>
      </c>
    </row>
    <row r="666" spans="1:18" ht="18.75" customHeight="1">
      <c r="A666" s="24">
        <f>A665+1</f>
        <v>282</v>
      </c>
      <c r="B666" s="24">
        <v>2</v>
      </c>
      <c r="C666" s="25" t="s">
        <v>247</v>
      </c>
      <c r="D666" s="25" t="s">
        <v>248</v>
      </c>
      <c r="E666" s="94">
        <f t="shared" si="44"/>
        <v>13080613.638</v>
      </c>
      <c r="F666" s="94">
        <v>3352314.156</v>
      </c>
      <c r="G666" s="94">
        <v>2085919.836</v>
      </c>
      <c r="H666" s="94">
        <v>677888.64</v>
      </c>
      <c r="I666" s="94">
        <v>896627.226</v>
      </c>
      <c r="J666" s="94">
        <v>0</v>
      </c>
      <c r="K666" s="94">
        <v>0</v>
      </c>
      <c r="L666" s="94">
        <v>1543255.857</v>
      </c>
      <c r="M666" s="94">
        <v>1299096.447</v>
      </c>
      <c r="N666" s="94">
        <v>3225511.476</v>
      </c>
      <c r="O666" s="94">
        <v>0</v>
      </c>
      <c r="P666" s="94">
        <v>0</v>
      </c>
      <c r="Q666" s="94">
        <v>0</v>
      </c>
      <c r="R666" s="94">
        <v>0</v>
      </c>
    </row>
    <row r="667" spans="1:18" ht="18.75" customHeight="1">
      <c r="A667" s="24">
        <f aca="true" t="shared" si="45" ref="A667:A709">A666+1</f>
        <v>283</v>
      </c>
      <c r="B667" s="24">
        <v>3</v>
      </c>
      <c r="C667" s="25" t="s">
        <v>247</v>
      </c>
      <c r="D667" s="25" t="s">
        <v>249</v>
      </c>
      <c r="E667" s="94">
        <f t="shared" si="44"/>
        <v>17098022.060000002</v>
      </c>
      <c r="F667" s="94">
        <v>4825194.072000001</v>
      </c>
      <c r="G667" s="94">
        <v>5383722.648000001</v>
      </c>
      <c r="H667" s="94">
        <v>1350451.98</v>
      </c>
      <c r="I667" s="94">
        <v>1659899.76</v>
      </c>
      <c r="J667" s="94">
        <v>0</v>
      </c>
      <c r="K667" s="94">
        <v>0</v>
      </c>
      <c r="L667" s="94">
        <v>0</v>
      </c>
      <c r="M667" s="94">
        <v>3878753.6</v>
      </c>
      <c r="N667" s="94">
        <v>0</v>
      </c>
      <c r="O667" s="94">
        <v>0</v>
      </c>
      <c r="P667" s="94">
        <v>0</v>
      </c>
      <c r="Q667" s="94">
        <v>0</v>
      </c>
      <c r="R667" s="94">
        <v>0</v>
      </c>
    </row>
    <row r="668" spans="1:18" ht="18.75" customHeight="1">
      <c r="A668" s="24">
        <f t="shared" si="45"/>
        <v>284</v>
      </c>
      <c r="B668" s="24">
        <v>4</v>
      </c>
      <c r="C668" s="25" t="s">
        <v>247</v>
      </c>
      <c r="D668" s="25" t="s">
        <v>250</v>
      </c>
      <c r="E668" s="94">
        <f t="shared" si="44"/>
        <v>49234151.668</v>
      </c>
      <c r="F668" s="94">
        <v>17704045.944</v>
      </c>
      <c r="G668" s="94">
        <v>10114011.544</v>
      </c>
      <c r="H668" s="94">
        <v>3286882.56</v>
      </c>
      <c r="I668" s="94">
        <v>4347481.604</v>
      </c>
      <c r="J668" s="94">
        <v>0</v>
      </c>
      <c r="K668" s="94">
        <v>0</v>
      </c>
      <c r="L668" s="94">
        <v>7482793.578000001</v>
      </c>
      <c r="M668" s="94">
        <v>6298936.438</v>
      </c>
      <c r="N668" s="94">
        <v>0</v>
      </c>
      <c r="O668" s="94">
        <v>0</v>
      </c>
      <c r="P668" s="94">
        <v>0</v>
      </c>
      <c r="Q668" s="94">
        <v>0</v>
      </c>
      <c r="R668" s="94">
        <v>0</v>
      </c>
    </row>
    <row r="669" spans="1:18" ht="18.75" customHeight="1">
      <c r="A669" s="24">
        <f t="shared" si="45"/>
        <v>285</v>
      </c>
      <c r="B669" s="24">
        <v>5</v>
      </c>
      <c r="C669" s="25" t="s">
        <v>247</v>
      </c>
      <c r="D669" s="25" t="s">
        <v>251</v>
      </c>
      <c r="E669" s="94">
        <f t="shared" si="44"/>
        <v>3382520.6799999997</v>
      </c>
      <c r="F669" s="94">
        <v>311739.18</v>
      </c>
      <c r="G669" s="94">
        <v>217827.072</v>
      </c>
      <c r="H669" s="94">
        <v>73365.144</v>
      </c>
      <c r="I669" s="94">
        <v>97883.4</v>
      </c>
      <c r="J669" s="94">
        <v>0</v>
      </c>
      <c r="K669" s="94">
        <v>0</v>
      </c>
      <c r="L669" s="94">
        <v>974872.7559999999</v>
      </c>
      <c r="M669" s="94">
        <v>533995.4619999999</v>
      </c>
      <c r="N669" s="94">
        <v>1172837.6659999997</v>
      </c>
      <c r="O669" s="94">
        <v>0</v>
      </c>
      <c r="P669" s="94">
        <v>0</v>
      </c>
      <c r="Q669" s="94">
        <v>0</v>
      </c>
      <c r="R669" s="94">
        <v>0</v>
      </c>
    </row>
    <row r="670" spans="1:18" ht="18.75" customHeight="1">
      <c r="A670" s="24">
        <f t="shared" si="45"/>
        <v>286</v>
      </c>
      <c r="B670" s="24">
        <v>6</v>
      </c>
      <c r="C670" s="25" t="s">
        <v>85</v>
      </c>
      <c r="D670" s="25" t="s">
        <v>86</v>
      </c>
      <c r="E670" s="94">
        <f t="shared" si="44"/>
        <v>7678359.224</v>
      </c>
      <c r="F670" s="94">
        <v>3785292.252</v>
      </c>
      <c r="G670" s="94">
        <v>2191265.44</v>
      </c>
      <c r="H670" s="94">
        <v>632062.608</v>
      </c>
      <c r="I670" s="94">
        <v>949086.252</v>
      </c>
      <c r="J670" s="94">
        <v>0</v>
      </c>
      <c r="K670" s="94">
        <v>0</v>
      </c>
      <c r="L670" s="94">
        <v>0</v>
      </c>
      <c r="M670" s="94">
        <v>0</v>
      </c>
      <c r="N670" s="94">
        <v>0</v>
      </c>
      <c r="O670" s="94">
        <v>0</v>
      </c>
      <c r="P670" s="94">
        <v>0</v>
      </c>
      <c r="Q670" s="94">
        <v>0</v>
      </c>
      <c r="R670" s="94">
        <v>120652.67199999999</v>
      </c>
    </row>
    <row r="671" spans="1:18" ht="18.75" customHeight="1">
      <c r="A671" s="24">
        <f t="shared" si="45"/>
        <v>287</v>
      </c>
      <c r="B671" s="24">
        <v>7</v>
      </c>
      <c r="C671" s="25" t="s">
        <v>87</v>
      </c>
      <c r="D671" s="25" t="s">
        <v>252</v>
      </c>
      <c r="E671" s="94">
        <f t="shared" si="44"/>
        <v>3945007.8899999997</v>
      </c>
      <c r="F671" s="94">
        <v>444966.79199999996</v>
      </c>
      <c r="G671" s="94">
        <v>218746.63199999998</v>
      </c>
      <c r="H671" s="94"/>
      <c r="I671" s="94">
        <v>103866.144</v>
      </c>
      <c r="J671" s="94">
        <v>0</v>
      </c>
      <c r="K671" s="94">
        <v>0</v>
      </c>
      <c r="L671" s="94">
        <v>1119517.908</v>
      </c>
      <c r="M671" s="94">
        <v>0</v>
      </c>
      <c r="N671" s="94">
        <v>1346855.5379999997</v>
      </c>
      <c r="O671" s="94">
        <v>711054.8759999999</v>
      </c>
      <c r="P671" s="94">
        <v>0</v>
      </c>
      <c r="Q671" s="94">
        <v>0</v>
      </c>
      <c r="R671" s="94">
        <v>0</v>
      </c>
    </row>
    <row r="672" spans="1:18" ht="18.75" customHeight="1">
      <c r="A672" s="24">
        <f t="shared" si="45"/>
        <v>288</v>
      </c>
      <c r="B672" s="24">
        <v>8</v>
      </c>
      <c r="C672" s="25" t="s">
        <v>88</v>
      </c>
      <c r="D672" s="25" t="s">
        <v>253</v>
      </c>
      <c r="E672" s="94">
        <f t="shared" si="44"/>
        <v>6865457.324</v>
      </c>
      <c r="F672" s="94">
        <v>3199602.456</v>
      </c>
      <c r="G672" s="94">
        <v>2128675.64</v>
      </c>
      <c r="H672" s="94">
        <v>610938.78</v>
      </c>
      <c r="I672" s="94">
        <v>926240.4480000001</v>
      </c>
      <c r="J672" s="94">
        <v>0</v>
      </c>
      <c r="K672" s="94">
        <v>0</v>
      </c>
      <c r="L672" s="94">
        <v>0</v>
      </c>
      <c r="M672" s="94">
        <v>0</v>
      </c>
      <c r="N672" s="94">
        <v>0</v>
      </c>
      <c r="O672" s="94">
        <v>0</v>
      </c>
      <c r="P672" s="94">
        <v>0</v>
      </c>
      <c r="Q672" s="94">
        <v>0</v>
      </c>
      <c r="R672" s="94">
        <v>0</v>
      </c>
    </row>
    <row r="673" spans="1:18" ht="18.75" customHeight="1">
      <c r="A673" s="24">
        <f t="shared" si="45"/>
        <v>289</v>
      </c>
      <c r="B673" s="24">
        <v>9</v>
      </c>
      <c r="C673" s="25" t="s">
        <v>88</v>
      </c>
      <c r="D673" s="25" t="s">
        <v>254</v>
      </c>
      <c r="E673" s="94">
        <f t="shared" si="44"/>
        <v>14853099.365999999</v>
      </c>
      <c r="F673" s="94">
        <v>7884986.507999999</v>
      </c>
      <c r="G673" s="94">
        <v>4274185.872</v>
      </c>
      <c r="H673" s="94">
        <v>762868.836</v>
      </c>
      <c r="I673" s="94">
        <v>1931058.15</v>
      </c>
      <c r="J673" s="94">
        <v>0</v>
      </c>
      <c r="K673" s="94">
        <v>0</v>
      </c>
      <c r="L673" s="94">
        <v>0</v>
      </c>
      <c r="M673" s="94">
        <v>0</v>
      </c>
      <c r="N673" s="94">
        <v>0</v>
      </c>
      <c r="O673" s="94">
        <v>0</v>
      </c>
      <c r="P673" s="94">
        <v>0</v>
      </c>
      <c r="Q673" s="94">
        <v>0</v>
      </c>
      <c r="R673" s="94">
        <v>0</v>
      </c>
    </row>
    <row r="674" spans="1:18" ht="18.75" customHeight="1">
      <c r="A674" s="24">
        <f t="shared" si="45"/>
        <v>290</v>
      </c>
      <c r="B674" s="24">
        <v>10</v>
      </c>
      <c r="C674" s="25" t="s">
        <v>88</v>
      </c>
      <c r="D674" s="25" t="s">
        <v>255</v>
      </c>
      <c r="E674" s="94">
        <f t="shared" si="44"/>
        <v>3840046.3559999997</v>
      </c>
      <c r="F674" s="94">
        <v>1897557.804</v>
      </c>
      <c r="G674" s="94">
        <v>1133387.82</v>
      </c>
      <c r="H674" s="94">
        <v>362323.596</v>
      </c>
      <c r="I674" s="94">
        <v>446777.13600000006</v>
      </c>
      <c r="J674" s="94">
        <v>0</v>
      </c>
      <c r="K674" s="94">
        <v>0</v>
      </c>
      <c r="L674" s="94">
        <v>0</v>
      </c>
      <c r="M674" s="94">
        <v>0</v>
      </c>
      <c r="N674" s="94">
        <v>0</v>
      </c>
      <c r="O674" s="94">
        <v>0</v>
      </c>
      <c r="P674" s="94">
        <v>0</v>
      </c>
      <c r="Q674" s="94">
        <v>0</v>
      </c>
      <c r="R674" s="94">
        <v>0</v>
      </c>
    </row>
    <row r="675" spans="1:18" ht="18.75" customHeight="1">
      <c r="A675" s="24">
        <f t="shared" si="45"/>
        <v>291</v>
      </c>
      <c r="B675" s="24">
        <v>11</v>
      </c>
      <c r="C675" s="25" t="s">
        <v>88</v>
      </c>
      <c r="D675" s="25" t="s">
        <v>256</v>
      </c>
      <c r="E675" s="94">
        <f t="shared" si="44"/>
        <v>5157626.846</v>
      </c>
      <c r="F675" s="94">
        <v>3538097.318</v>
      </c>
      <c r="G675" s="94">
        <v>1619529.528</v>
      </c>
      <c r="H675" s="94">
        <v>0</v>
      </c>
      <c r="I675" s="94">
        <v>0</v>
      </c>
      <c r="J675" s="94">
        <v>0</v>
      </c>
      <c r="K675" s="94">
        <v>0</v>
      </c>
      <c r="L675" s="94">
        <v>0</v>
      </c>
      <c r="M675" s="94">
        <v>0</v>
      </c>
      <c r="N675" s="94">
        <v>0</v>
      </c>
      <c r="O675" s="94">
        <v>0</v>
      </c>
      <c r="P675" s="94">
        <v>0</v>
      </c>
      <c r="Q675" s="94">
        <v>0</v>
      </c>
      <c r="R675" s="94">
        <v>0</v>
      </c>
    </row>
    <row r="676" spans="1:18" ht="18.75" customHeight="1">
      <c r="A676" s="24">
        <f t="shared" si="45"/>
        <v>292</v>
      </c>
      <c r="B676" s="24">
        <v>12</v>
      </c>
      <c r="C676" s="25" t="s">
        <v>88</v>
      </c>
      <c r="D676" s="25" t="s">
        <v>257</v>
      </c>
      <c r="E676" s="94">
        <f t="shared" si="44"/>
        <v>8743097.1</v>
      </c>
      <c r="F676" s="94">
        <v>3765156.8279999997</v>
      </c>
      <c r="G676" s="94">
        <v>3095093.91</v>
      </c>
      <c r="H676" s="94">
        <v>550947.408</v>
      </c>
      <c r="I676" s="94">
        <v>1331898.954</v>
      </c>
      <c r="J676" s="94">
        <v>0</v>
      </c>
      <c r="K676" s="94">
        <v>0</v>
      </c>
      <c r="L676" s="94">
        <v>0</v>
      </c>
      <c r="M676" s="94">
        <v>0</v>
      </c>
      <c r="N676" s="94">
        <v>0</v>
      </c>
      <c r="O676" s="94">
        <v>0</v>
      </c>
      <c r="P676" s="94">
        <v>0</v>
      </c>
      <c r="Q676" s="94">
        <v>0</v>
      </c>
      <c r="R676" s="94">
        <v>0</v>
      </c>
    </row>
    <row r="677" spans="1:18" ht="18.75" customHeight="1">
      <c r="A677" s="24">
        <f t="shared" si="45"/>
        <v>293</v>
      </c>
      <c r="B677" s="24">
        <v>13</v>
      </c>
      <c r="C677" s="25" t="s">
        <v>88</v>
      </c>
      <c r="D677" s="25" t="s">
        <v>258</v>
      </c>
      <c r="E677" s="94">
        <f t="shared" si="44"/>
        <v>6704398.288000001</v>
      </c>
      <c r="F677" s="94">
        <v>2980882.992</v>
      </c>
      <c r="G677" s="94">
        <v>1983163</v>
      </c>
      <c r="H677" s="94">
        <v>569176.092</v>
      </c>
      <c r="I677" s="94">
        <v>1171176.2040000001</v>
      </c>
      <c r="J677" s="94">
        <v>0</v>
      </c>
      <c r="K677" s="94">
        <v>0</v>
      </c>
      <c r="L677" s="94">
        <v>0</v>
      </c>
      <c r="M677" s="94">
        <v>0</v>
      </c>
      <c r="N677" s="94">
        <v>0</v>
      </c>
      <c r="O677" s="94">
        <v>0</v>
      </c>
      <c r="P677" s="94">
        <v>0</v>
      </c>
      <c r="Q677" s="94">
        <v>0</v>
      </c>
      <c r="R677" s="94">
        <v>0</v>
      </c>
    </row>
    <row r="678" spans="1:18" ht="18.75" customHeight="1">
      <c r="A678" s="24">
        <f t="shared" si="45"/>
        <v>294</v>
      </c>
      <c r="B678" s="24">
        <v>14</v>
      </c>
      <c r="C678" s="25" t="s">
        <v>88</v>
      </c>
      <c r="D678" s="25" t="s">
        <v>259</v>
      </c>
      <c r="E678" s="94">
        <f t="shared" si="44"/>
        <v>863461.572</v>
      </c>
      <c r="F678" s="94">
        <v>0</v>
      </c>
      <c r="G678" s="94">
        <v>0</v>
      </c>
      <c r="H678" s="94">
        <v>0</v>
      </c>
      <c r="I678" s="94">
        <v>863461.572</v>
      </c>
      <c r="J678" s="94">
        <v>0</v>
      </c>
      <c r="K678" s="94">
        <v>0</v>
      </c>
      <c r="L678" s="94">
        <v>0</v>
      </c>
      <c r="M678" s="94">
        <v>0</v>
      </c>
      <c r="N678" s="94">
        <v>0</v>
      </c>
      <c r="O678" s="94">
        <v>0</v>
      </c>
      <c r="P678" s="94">
        <v>0</v>
      </c>
      <c r="Q678" s="94">
        <v>0</v>
      </c>
      <c r="R678" s="94">
        <v>0</v>
      </c>
    </row>
    <row r="679" spans="1:18" ht="18.75" customHeight="1">
      <c r="A679" s="24">
        <f t="shared" si="45"/>
        <v>295</v>
      </c>
      <c r="B679" s="24">
        <v>15</v>
      </c>
      <c r="C679" s="25" t="s">
        <v>88</v>
      </c>
      <c r="D679" s="25" t="s">
        <v>260</v>
      </c>
      <c r="E679" s="94">
        <f t="shared" si="44"/>
        <v>2010543.321509941</v>
      </c>
      <c r="F679" s="94">
        <v>1442215.5222690415</v>
      </c>
      <c r="G679" s="120"/>
      <c r="H679" s="94">
        <v>314450.02269301505</v>
      </c>
      <c r="I679" s="94">
        <v>253877.7765478846</v>
      </c>
      <c r="J679" s="94">
        <v>0</v>
      </c>
      <c r="K679" s="94">
        <v>0</v>
      </c>
      <c r="L679" s="94">
        <v>0</v>
      </c>
      <c r="M679" s="94">
        <v>0</v>
      </c>
      <c r="N679" s="94">
        <v>0</v>
      </c>
      <c r="O679" s="94">
        <v>0</v>
      </c>
      <c r="P679" s="94">
        <v>0</v>
      </c>
      <c r="Q679" s="94">
        <v>0</v>
      </c>
      <c r="R679" s="94">
        <v>0</v>
      </c>
    </row>
    <row r="680" spans="1:18" ht="18.75" customHeight="1">
      <c r="A680" s="24">
        <f t="shared" si="45"/>
        <v>296</v>
      </c>
      <c r="B680" s="24">
        <v>16</v>
      </c>
      <c r="C680" s="25" t="s">
        <v>88</v>
      </c>
      <c r="D680" s="25" t="s">
        <v>261</v>
      </c>
      <c r="E680" s="94">
        <f t="shared" si="44"/>
        <v>13036594.059</v>
      </c>
      <c r="F680" s="94">
        <v>8173364.244</v>
      </c>
      <c r="G680" s="94">
        <v>4863229.815</v>
      </c>
      <c r="H680" s="94">
        <v>0</v>
      </c>
      <c r="I680" s="94">
        <v>0</v>
      </c>
      <c r="J680" s="94">
        <v>0</v>
      </c>
      <c r="K680" s="94">
        <v>0</v>
      </c>
      <c r="L680" s="94">
        <v>0</v>
      </c>
      <c r="M680" s="94">
        <v>0</v>
      </c>
      <c r="N680" s="94">
        <v>0</v>
      </c>
      <c r="O680" s="94">
        <v>0</v>
      </c>
      <c r="P680" s="94">
        <v>0</v>
      </c>
      <c r="Q680" s="94">
        <v>0</v>
      </c>
      <c r="R680" s="94">
        <v>0</v>
      </c>
    </row>
    <row r="681" spans="1:18" ht="18.75" customHeight="1">
      <c r="A681" s="24">
        <f t="shared" si="45"/>
        <v>297</v>
      </c>
      <c r="B681" s="24">
        <v>17</v>
      </c>
      <c r="C681" s="25" t="s">
        <v>88</v>
      </c>
      <c r="D681" s="25" t="s">
        <v>262</v>
      </c>
      <c r="E681" s="94">
        <f t="shared" si="44"/>
        <v>10490238.936</v>
      </c>
      <c r="F681" s="94">
        <v>4638279.528</v>
      </c>
      <c r="G681" s="94">
        <v>5851959.408</v>
      </c>
      <c r="H681" s="94">
        <v>0</v>
      </c>
      <c r="I681" s="94">
        <v>0</v>
      </c>
      <c r="J681" s="94">
        <v>0</v>
      </c>
      <c r="K681" s="94">
        <v>0</v>
      </c>
      <c r="L681" s="94">
        <v>0</v>
      </c>
      <c r="M681" s="94">
        <v>0</v>
      </c>
      <c r="N681" s="94">
        <v>0</v>
      </c>
      <c r="O681" s="94">
        <v>0</v>
      </c>
      <c r="P681" s="94">
        <v>0</v>
      </c>
      <c r="Q681" s="94">
        <v>0</v>
      </c>
      <c r="R681" s="94">
        <v>0</v>
      </c>
    </row>
    <row r="682" spans="1:18" ht="18.75" customHeight="1">
      <c r="A682" s="24">
        <f t="shared" si="45"/>
        <v>298</v>
      </c>
      <c r="B682" s="24">
        <v>18</v>
      </c>
      <c r="C682" s="25" t="s">
        <v>88</v>
      </c>
      <c r="D682" s="25" t="s">
        <v>263</v>
      </c>
      <c r="E682" s="94">
        <f t="shared" si="44"/>
        <v>225604.536</v>
      </c>
      <c r="F682" s="94">
        <v>0</v>
      </c>
      <c r="G682" s="94">
        <v>0</v>
      </c>
      <c r="H682" s="94">
        <v>225604.536</v>
      </c>
      <c r="I682" s="94">
        <v>0</v>
      </c>
      <c r="J682" s="94">
        <v>0</v>
      </c>
      <c r="K682" s="94">
        <v>0</v>
      </c>
      <c r="L682" s="94">
        <v>0</v>
      </c>
      <c r="M682" s="94">
        <v>0</v>
      </c>
      <c r="N682" s="94">
        <v>0</v>
      </c>
      <c r="O682" s="94">
        <v>0</v>
      </c>
      <c r="P682" s="94">
        <v>0</v>
      </c>
      <c r="Q682" s="94">
        <v>0</v>
      </c>
      <c r="R682" s="94">
        <v>0</v>
      </c>
    </row>
    <row r="683" spans="1:18" ht="18.75" customHeight="1">
      <c r="A683" s="24">
        <f t="shared" si="45"/>
        <v>299</v>
      </c>
      <c r="B683" s="24">
        <v>19</v>
      </c>
      <c r="C683" s="25" t="s">
        <v>88</v>
      </c>
      <c r="D683" s="25" t="s">
        <v>89</v>
      </c>
      <c r="E683" s="94">
        <f t="shared" si="44"/>
        <v>725694.18</v>
      </c>
      <c r="F683" s="94">
        <v>0</v>
      </c>
      <c r="G683" s="94">
        <v>0</v>
      </c>
      <c r="H683" s="94">
        <v>725694.18</v>
      </c>
      <c r="I683" s="94">
        <v>0</v>
      </c>
      <c r="J683" s="94">
        <v>0</v>
      </c>
      <c r="K683" s="94">
        <v>0</v>
      </c>
      <c r="L683" s="94">
        <v>0</v>
      </c>
      <c r="M683" s="94">
        <v>0</v>
      </c>
      <c r="N683" s="94">
        <v>0</v>
      </c>
      <c r="O683" s="94">
        <v>0</v>
      </c>
      <c r="P683" s="94">
        <v>0</v>
      </c>
      <c r="Q683" s="94">
        <v>0</v>
      </c>
      <c r="R683" s="94">
        <v>0</v>
      </c>
    </row>
    <row r="684" spans="1:18" ht="18.75" customHeight="1">
      <c r="A684" s="24">
        <f t="shared" si="45"/>
        <v>300</v>
      </c>
      <c r="B684" s="24">
        <v>20</v>
      </c>
      <c r="C684" s="25" t="s">
        <v>88</v>
      </c>
      <c r="D684" s="25" t="s">
        <v>90</v>
      </c>
      <c r="E684" s="94">
        <f t="shared" si="44"/>
        <v>725694.18</v>
      </c>
      <c r="F684" s="94">
        <v>0</v>
      </c>
      <c r="G684" s="94">
        <v>0</v>
      </c>
      <c r="H684" s="94">
        <v>725694.18</v>
      </c>
      <c r="I684" s="94">
        <v>0</v>
      </c>
      <c r="J684" s="94">
        <v>0</v>
      </c>
      <c r="K684" s="94">
        <v>0</v>
      </c>
      <c r="L684" s="94">
        <v>0</v>
      </c>
      <c r="M684" s="94">
        <v>0</v>
      </c>
      <c r="N684" s="94">
        <v>0</v>
      </c>
      <c r="O684" s="94">
        <v>0</v>
      </c>
      <c r="P684" s="94">
        <v>0</v>
      </c>
      <c r="Q684" s="94">
        <v>0</v>
      </c>
      <c r="R684" s="94">
        <v>0</v>
      </c>
    </row>
    <row r="685" spans="1:18" ht="18.75" customHeight="1">
      <c r="A685" s="24">
        <f t="shared" si="45"/>
        <v>301</v>
      </c>
      <c r="B685" s="24">
        <v>21</v>
      </c>
      <c r="C685" s="25" t="s">
        <v>88</v>
      </c>
      <c r="D685" s="25" t="s">
        <v>91</v>
      </c>
      <c r="E685" s="94">
        <f t="shared" si="44"/>
        <v>6127598.006</v>
      </c>
      <c r="F685" s="94">
        <v>3941785.106</v>
      </c>
      <c r="G685" s="94">
        <v>2185812.9</v>
      </c>
      <c r="H685" s="94">
        <v>0</v>
      </c>
      <c r="I685" s="94">
        <v>0</v>
      </c>
      <c r="J685" s="94">
        <v>0</v>
      </c>
      <c r="K685" s="94">
        <v>0</v>
      </c>
      <c r="L685" s="94">
        <v>0</v>
      </c>
      <c r="M685" s="94">
        <v>0</v>
      </c>
      <c r="N685" s="94">
        <v>0</v>
      </c>
      <c r="O685" s="94">
        <v>0</v>
      </c>
      <c r="P685" s="94">
        <v>0</v>
      </c>
      <c r="Q685" s="94">
        <v>0</v>
      </c>
      <c r="R685" s="94">
        <v>0</v>
      </c>
    </row>
    <row r="686" spans="1:18" ht="18.75" customHeight="1">
      <c r="A686" s="24">
        <f t="shared" si="45"/>
        <v>302</v>
      </c>
      <c r="B686" s="24">
        <v>22</v>
      </c>
      <c r="C686" s="25" t="s">
        <v>88</v>
      </c>
      <c r="D686" s="25" t="s">
        <v>264</v>
      </c>
      <c r="E686" s="94">
        <f t="shared" si="44"/>
        <v>11074640.364</v>
      </c>
      <c r="F686" s="94">
        <v>0</v>
      </c>
      <c r="G686" s="94">
        <v>0</v>
      </c>
      <c r="H686" s="94">
        <v>1320760.296</v>
      </c>
      <c r="I686" s="94">
        <v>0</v>
      </c>
      <c r="J686" s="94">
        <v>0</v>
      </c>
      <c r="K686" s="94">
        <v>0</v>
      </c>
      <c r="L686" s="94">
        <v>4834567.5540000005</v>
      </c>
      <c r="M686" s="94">
        <v>0</v>
      </c>
      <c r="N686" s="94">
        <v>4919312.5139999995</v>
      </c>
      <c r="O686" s="94">
        <v>0</v>
      </c>
      <c r="P686" s="94">
        <v>0</v>
      </c>
      <c r="Q686" s="94">
        <v>0</v>
      </c>
      <c r="R686" s="94">
        <v>0</v>
      </c>
    </row>
    <row r="687" spans="1:18" ht="18.75" customHeight="1">
      <c r="A687" s="24">
        <f t="shared" si="45"/>
        <v>303</v>
      </c>
      <c r="B687" s="24">
        <v>23</v>
      </c>
      <c r="C687" s="25" t="s">
        <v>88</v>
      </c>
      <c r="D687" s="25" t="s">
        <v>265</v>
      </c>
      <c r="E687" s="94">
        <f t="shared" si="44"/>
        <v>9003808.261</v>
      </c>
      <c r="F687" s="94">
        <v>3868463.9419999993</v>
      </c>
      <c r="G687" s="94">
        <v>2193227.535</v>
      </c>
      <c r="H687" s="94">
        <v>376617.552</v>
      </c>
      <c r="I687" s="94">
        <v>943802.529</v>
      </c>
      <c r="J687" s="94">
        <v>0</v>
      </c>
      <c r="K687" s="94">
        <v>0</v>
      </c>
      <c r="L687" s="94">
        <v>1621696.703</v>
      </c>
      <c r="M687" s="94">
        <v>0</v>
      </c>
      <c r="N687" s="94">
        <v>0</v>
      </c>
      <c r="O687" s="94">
        <v>0</v>
      </c>
      <c r="P687" s="94">
        <v>0</v>
      </c>
      <c r="Q687" s="94">
        <v>0</v>
      </c>
      <c r="R687" s="94">
        <v>0</v>
      </c>
    </row>
    <row r="688" spans="1:18" ht="18.75" customHeight="1">
      <c r="A688" s="24">
        <f t="shared" si="45"/>
        <v>304</v>
      </c>
      <c r="B688" s="24">
        <v>24</v>
      </c>
      <c r="C688" s="25" t="s">
        <v>88</v>
      </c>
      <c r="D688" s="25" t="s">
        <v>266</v>
      </c>
      <c r="E688" s="94">
        <f t="shared" si="44"/>
        <v>10466550.804000001</v>
      </c>
      <c r="F688" s="94">
        <v>0</v>
      </c>
      <c r="G688" s="94">
        <v>0</v>
      </c>
      <c r="H688" s="94">
        <v>723867.3600000001</v>
      </c>
      <c r="I688" s="94">
        <v>0</v>
      </c>
      <c r="J688" s="94">
        <v>0</v>
      </c>
      <c r="K688" s="94">
        <v>0</v>
      </c>
      <c r="L688" s="94">
        <v>4829017.882</v>
      </c>
      <c r="M688" s="94">
        <v>0</v>
      </c>
      <c r="N688" s="94">
        <v>4913665.562</v>
      </c>
      <c r="O688" s="94">
        <v>0</v>
      </c>
      <c r="P688" s="94">
        <v>0</v>
      </c>
      <c r="Q688" s="94">
        <v>0</v>
      </c>
      <c r="R688" s="94">
        <v>0</v>
      </c>
    </row>
    <row r="689" spans="1:18" ht="18.75" customHeight="1">
      <c r="A689" s="24">
        <f t="shared" si="45"/>
        <v>305</v>
      </c>
      <c r="B689" s="24">
        <v>25</v>
      </c>
      <c r="C689" s="25" t="s">
        <v>88</v>
      </c>
      <c r="D689" s="25" t="s">
        <v>475</v>
      </c>
      <c r="E689" s="94">
        <f t="shared" si="44"/>
        <v>6697359.373999999</v>
      </c>
      <c r="F689" s="94">
        <v>0</v>
      </c>
      <c r="G689" s="94">
        <v>0</v>
      </c>
      <c r="H689" s="94">
        <v>0</v>
      </c>
      <c r="I689" s="94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v>6697359.373999999</v>
      </c>
      <c r="O689" s="94">
        <v>0</v>
      </c>
      <c r="P689" s="94">
        <v>0</v>
      </c>
      <c r="Q689" s="94">
        <v>0</v>
      </c>
      <c r="R689" s="94">
        <v>0</v>
      </c>
    </row>
    <row r="690" spans="1:18" ht="18.75" customHeight="1">
      <c r="A690" s="24">
        <f t="shared" si="45"/>
        <v>306</v>
      </c>
      <c r="B690" s="24">
        <v>26</v>
      </c>
      <c r="C690" s="25" t="s">
        <v>88</v>
      </c>
      <c r="D690" s="25" t="s">
        <v>476</v>
      </c>
      <c r="E690" s="94">
        <f t="shared" si="44"/>
        <v>2920885.922</v>
      </c>
      <c r="F690" s="94">
        <v>0</v>
      </c>
      <c r="G690" s="94">
        <v>0</v>
      </c>
      <c r="H690" s="94">
        <v>0</v>
      </c>
      <c r="I690" s="94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v>2920885.922</v>
      </c>
      <c r="O690" s="94">
        <v>0</v>
      </c>
      <c r="P690" s="94">
        <v>0</v>
      </c>
      <c r="Q690" s="94">
        <v>0</v>
      </c>
      <c r="R690" s="94">
        <v>0</v>
      </c>
    </row>
    <row r="691" spans="1:18" ht="18.75" customHeight="1">
      <c r="A691" s="24">
        <f t="shared" si="45"/>
        <v>307</v>
      </c>
      <c r="B691" s="24">
        <v>27</v>
      </c>
      <c r="C691" s="25" t="s">
        <v>88</v>
      </c>
      <c r="D691" s="25" t="s">
        <v>477</v>
      </c>
      <c r="E691" s="94">
        <f t="shared" si="44"/>
        <v>2907511.562</v>
      </c>
      <c r="F691" s="94">
        <v>0</v>
      </c>
      <c r="G691" s="94">
        <v>0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v>2907511.562</v>
      </c>
      <c r="O691" s="94">
        <v>0</v>
      </c>
      <c r="P691" s="94">
        <v>0</v>
      </c>
      <c r="Q691" s="94">
        <v>0</v>
      </c>
      <c r="R691" s="94">
        <v>0</v>
      </c>
    </row>
    <row r="692" spans="1:18" ht="18.75" customHeight="1">
      <c r="A692" s="24">
        <f t="shared" si="45"/>
        <v>308</v>
      </c>
      <c r="B692" s="24">
        <v>28</v>
      </c>
      <c r="C692" s="25" t="s">
        <v>88</v>
      </c>
      <c r="D692" s="25" t="s">
        <v>267</v>
      </c>
      <c r="E692" s="94">
        <f t="shared" si="44"/>
        <v>16727063.45</v>
      </c>
      <c r="F692" s="94">
        <v>7851123.489999999</v>
      </c>
      <c r="G692" s="94">
        <v>2904861.1920000003</v>
      </c>
      <c r="H692" s="94">
        <v>764347.7279999999</v>
      </c>
      <c r="I692" s="94">
        <v>1915465.755</v>
      </c>
      <c r="J692" s="94">
        <v>0</v>
      </c>
      <c r="K692" s="94">
        <v>0</v>
      </c>
      <c r="L692" s="94">
        <v>3291265.285</v>
      </c>
      <c r="M692" s="94">
        <v>0</v>
      </c>
      <c r="N692" s="94">
        <v>0</v>
      </c>
      <c r="O692" s="94">
        <v>0</v>
      </c>
      <c r="P692" s="94">
        <v>0</v>
      </c>
      <c r="Q692" s="94">
        <v>0</v>
      </c>
      <c r="R692" s="94">
        <v>0</v>
      </c>
    </row>
    <row r="693" spans="1:18" ht="18.75" customHeight="1">
      <c r="A693" s="24">
        <f t="shared" si="45"/>
        <v>309</v>
      </c>
      <c r="B693" s="24">
        <v>29</v>
      </c>
      <c r="C693" s="25" t="s">
        <v>88</v>
      </c>
      <c r="D693" s="25" t="s">
        <v>268</v>
      </c>
      <c r="E693" s="94">
        <f t="shared" si="44"/>
        <v>10951366.429</v>
      </c>
      <c r="F693" s="94">
        <v>6988967.733999999</v>
      </c>
      <c r="G693" s="94">
        <v>3962398.695</v>
      </c>
      <c r="H693" s="94">
        <v>0</v>
      </c>
      <c r="I693" s="94">
        <v>0</v>
      </c>
      <c r="J693" s="94">
        <v>0</v>
      </c>
      <c r="K693" s="94">
        <v>0</v>
      </c>
      <c r="L693" s="94">
        <v>0</v>
      </c>
      <c r="M693" s="94">
        <v>0</v>
      </c>
      <c r="N693" s="94">
        <v>0</v>
      </c>
      <c r="O693" s="94">
        <v>0</v>
      </c>
      <c r="P693" s="94">
        <v>0</v>
      </c>
      <c r="Q693" s="94">
        <v>0</v>
      </c>
      <c r="R693" s="94">
        <v>0</v>
      </c>
    </row>
    <row r="694" spans="1:18" ht="18.75" customHeight="1">
      <c r="A694" s="24">
        <f t="shared" si="45"/>
        <v>310</v>
      </c>
      <c r="B694" s="24">
        <v>30</v>
      </c>
      <c r="C694" s="25" t="s">
        <v>88</v>
      </c>
      <c r="D694" s="25" t="s">
        <v>166</v>
      </c>
      <c r="E694" s="94">
        <f t="shared" si="44"/>
        <v>5993213.57332406</v>
      </c>
      <c r="F694" s="94">
        <v>4729403.546</v>
      </c>
      <c r="G694" s="94">
        <v>1263810.0273240597</v>
      </c>
      <c r="H694" s="94">
        <v>0</v>
      </c>
      <c r="I694" s="94">
        <v>0</v>
      </c>
      <c r="J694" s="94">
        <v>0</v>
      </c>
      <c r="K694" s="94">
        <v>0</v>
      </c>
      <c r="L694" s="94">
        <v>0</v>
      </c>
      <c r="M694" s="94">
        <v>0</v>
      </c>
      <c r="N694" s="94">
        <v>0</v>
      </c>
      <c r="O694" s="94">
        <v>0</v>
      </c>
      <c r="P694" s="94">
        <v>0</v>
      </c>
      <c r="Q694" s="94">
        <v>0</v>
      </c>
      <c r="R694" s="94">
        <v>0</v>
      </c>
    </row>
    <row r="695" spans="1:18" ht="18.75" customHeight="1">
      <c r="A695" s="24">
        <f t="shared" si="45"/>
        <v>311</v>
      </c>
      <c r="B695" s="24">
        <v>31</v>
      </c>
      <c r="C695" s="25" t="s">
        <v>88</v>
      </c>
      <c r="D695" s="25" t="s">
        <v>92</v>
      </c>
      <c r="E695" s="94">
        <f t="shared" si="44"/>
        <v>499888.368</v>
      </c>
      <c r="F695" s="94">
        <v>0</v>
      </c>
      <c r="G695" s="94">
        <v>0</v>
      </c>
      <c r="H695" s="94">
        <v>499888.368</v>
      </c>
      <c r="I695" s="94">
        <v>0</v>
      </c>
      <c r="J695" s="94">
        <v>0</v>
      </c>
      <c r="K695" s="94">
        <v>0</v>
      </c>
      <c r="L695" s="94">
        <v>0</v>
      </c>
      <c r="M695" s="94">
        <v>0</v>
      </c>
      <c r="N695" s="94">
        <v>0</v>
      </c>
      <c r="O695" s="94">
        <v>0</v>
      </c>
      <c r="P695" s="94">
        <v>0</v>
      </c>
      <c r="Q695" s="94">
        <v>0</v>
      </c>
      <c r="R695" s="94">
        <v>0</v>
      </c>
    </row>
    <row r="696" spans="1:18" ht="18.75" customHeight="1">
      <c r="A696" s="24">
        <f t="shared" si="45"/>
        <v>312</v>
      </c>
      <c r="B696" s="24">
        <v>32</v>
      </c>
      <c r="C696" s="25" t="s">
        <v>88</v>
      </c>
      <c r="D696" s="25" t="s">
        <v>93</v>
      </c>
      <c r="E696" s="94">
        <f t="shared" si="44"/>
        <v>910183.250448425</v>
      </c>
      <c r="F696" s="94">
        <v>0</v>
      </c>
      <c r="G696" s="94">
        <v>0</v>
      </c>
      <c r="H696" s="94">
        <v>910183.250448425</v>
      </c>
      <c r="I696" s="94">
        <v>0</v>
      </c>
      <c r="J696" s="94">
        <v>0</v>
      </c>
      <c r="K696" s="94">
        <v>0</v>
      </c>
      <c r="L696" s="94">
        <v>0</v>
      </c>
      <c r="M696" s="94">
        <v>0</v>
      </c>
      <c r="N696" s="94">
        <v>0</v>
      </c>
      <c r="O696" s="94">
        <v>0</v>
      </c>
      <c r="P696" s="94">
        <v>0</v>
      </c>
      <c r="Q696" s="94">
        <v>0</v>
      </c>
      <c r="R696" s="94">
        <v>0</v>
      </c>
    </row>
    <row r="697" spans="1:18" ht="18.75" customHeight="1">
      <c r="A697" s="24">
        <f t="shared" si="45"/>
        <v>313</v>
      </c>
      <c r="B697" s="24">
        <v>33</v>
      </c>
      <c r="C697" s="25" t="s">
        <v>88</v>
      </c>
      <c r="D697" s="25" t="s">
        <v>269</v>
      </c>
      <c r="E697" s="94">
        <f t="shared" si="44"/>
        <v>17767894.462</v>
      </c>
      <c r="F697" s="94">
        <v>7925708.812</v>
      </c>
      <c r="G697" s="94">
        <v>4320953.964000001</v>
      </c>
      <c r="H697" s="94">
        <v>771610.704</v>
      </c>
      <c r="I697" s="94">
        <v>1933662.594</v>
      </c>
      <c r="J697" s="94">
        <v>0</v>
      </c>
      <c r="K697" s="94">
        <v>0</v>
      </c>
      <c r="L697" s="94">
        <v>2815958.3880000003</v>
      </c>
      <c r="M697" s="94">
        <v>0</v>
      </c>
      <c r="N697" s="94">
        <v>0</v>
      </c>
      <c r="O697" s="94">
        <v>0</v>
      </c>
      <c r="P697" s="94">
        <v>0</v>
      </c>
      <c r="Q697" s="94">
        <v>0</v>
      </c>
      <c r="R697" s="94">
        <v>0</v>
      </c>
    </row>
    <row r="698" spans="1:18" ht="18.75" customHeight="1">
      <c r="A698" s="24">
        <f t="shared" si="45"/>
        <v>314</v>
      </c>
      <c r="B698" s="24">
        <v>34</v>
      </c>
      <c r="C698" s="25" t="s">
        <v>88</v>
      </c>
      <c r="D698" s="25" t="s">
        <v>94</v>
      </c>
      <c r="E698" s="94">
        <f t="shared" si="44"/>
        <v>480027.828</v>
      </c>
      <c r="F698" s="94">
        <v>0</v>
      </c>
      <c r="G698" s="94">
        <v>0</v>
      </c>
      <c r="H698" s="94">
        <v>480027.828</v>
      </c>
      <c r="I698" s="94">
        <v>0</v>
      </c>
      <c r="J698" s="94">
        <v>0</v>
      </c>
      <c r="K698" s="94">
        <v>0</v>
      </c>
      <c r="L698" s="94">
        <v>0</v>
      </c>
      <c r="M698" s="94">
        <v>0</v>
      </c>
      <c r="N698" s="94">
        <v>0</v>
      </c>
      <c r="O698" s="94">
        <v>0</v>
      </c>
      <c r="P698" s="94">
        <v>0</v>
      </c>
      <c r="Q698" s="94">
        <v>0</v>
      </c>
      <c r="R698" s="94">
        <v>0</v>
      </c>
    </row>
    <row r="699" spans="1:18" ht="18.75" customHeight="1">
      <c r="A699" s="24">
        <f t="shared" si="45"/>
        <v>315</v>
      </c>
      <c r="B699" s="24">
        <v>35</v>
      </c>
      <c r="C699" s="25" t="s">
        <v>88</v>
      </c>
      <c r="D699" s="25" t="s">
        <v>95</v>
      </c>
      <c r="E699" s="94">
        <f t="shared" si="44"/>
        <v>645047.988</v>
      </c>
      <c r="F699" s="94">
        <v>0</v>
      </c>
      <c r="G699" s="94">
        <v>0</v>
      </c>
      <c r="H699" s="94">
        <v>645047.988</v>
      </c>
      <c r="I699" s="94">
        <v>0</v>
      </c>
      <c r="J699" s="94">
        <v>0</v>
      </c>
      <c r="K699" s="94">
        <v>0</v>
      </c>
      <c r="L699" s="94">
        <v>0</v>
      </c>
      <c r="M699" s="94">
        <v>0</v>
      </c>
      <c r="N699" s="94">
        <v>0</v>
      </c>
      <c r="O699" s="94">
        <v>0</v>
      </c>
      <c r="P699" s="94">
        <v>0</v>
      </c>
      <c r="Q699" s="94">
        <v>0</v>
      </c>
      <c r="R699" s="94">
        <v>0</v>
      </c>
    </row>
    <row r="700" spans="1:18" ht="18.75" customHeight="1">
      <c r="A700" s="24">
        <f t="shared" si="45"/>
        <v>316</v>
      </c>
      <c r="B700" s="24">
        <v>36</v>
      </c>
      <c r="C700" s="25" t="s">
        <v>88</v>
      </c>
      <c r="D700" s="25" t="s">
        <v>270</v>
      </c>
      <c r="E700" s="94">
        <f t="shared" si="44"/>
        <v>147706.872</v>
      </c>
      <c r="F700" s="94">
        <v>0</v>
      </c>
      <c r="G700" s="94">
        <v>0</v>
      </c>
      <c r="H700" s="94">
        <v>147706.872</v>
      </c>
      <c r="I700" s="94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v>0</v>
      </c>
      <c r="O700" s="94">
        <v>0</v>
      </c>
      <c r="P700" s="94">
        <v>0</v>
      </c>
      <c r="Q700" s="94">
        <v>0</v>
      </c>
      <c r="R700" s="94">
        <v>0</v>
      </c>
    </row>
    <row r="701" spans="1:18" ht="18.75" customHeight="1">
      <c r="A701" s="24">
        <f t="shared" si="45"/>
        <v>317</v>
      </c>
      <c r="B701" s="24">
        <v>37</v>
      </c>
      <c r="C701" s="25" t="s">
        <v>88</v>
      </c>
      <c r="D701" s="25" t="s">
        <v>271</v>
      </c>
      <c r="E701" s="94">
        <f t="shared" si="44"/>
        <v>4034418.317950974</v>
      </c>
      <c r="F701" s="94">
        <v>2422644.5179509744</v>
      </c>
      <c r="G701" s="94">
        <v>1611773.8</v>
      </c>
      <c r="H701" s="94">
        <v>0</v>
      </c>
      <c r="I701" s="94">
        <v>0</v>
      </c>
      <c r="J701" s="94">
        <v>0</v>
      </c>
      <c r="K701" s="94">
        <v>0</v>
      </c>
      <c r="L701" s="94">
        <v>0</v>
      </c>
      <c r="M701" s="94">
        <v>0</v>
      </c>
      <c r="N701" s="94">
        <v>0</v>
      </c>
      <c r="O701" s="94">
        <v>0</v>
      </c>
      <c r="P701" s="94">
        <v>0</v>
      </c>
      <c r="Q701" s="94">
        <v>0</v>
      </c>
      <c r="R701" s="94">
        <v>0</v>
      </c>
    </row>
    <row r="702" spans="1:18" ht="18.75" customHeight="1">
      <c r="A702" s="24">
        <f t="shared" si="45"/>
        <v>318</v>
      </c>
      <c r="B702" s="24">
        <v>38</v>
      </c>
      <c r="C702" s="25" t="s">
        <v>88</v>
      </c>
      <c r="D702" s="25" t="s">
        <v>96</v>
      </c>
      <c r="E702" s="94">
        <f t="shared" si="44"/>
        <v>501647.772</v>
      </c>
      <c r="F702" s="94">
        <v>0</v>
      </c>
      <c r="G702" s="94">
        <v>0</v>
      </c>
      <c r="H702" s="94">
        <v>501647.772</v>
      </c>
      <c r="I702" s="94">
        <v>0</v>
      </c>
      <c r="J702" s="94">
        <v>0</v>
      </c>
      <c r="K702" s="94">
        <v>0</v>
      </c>
      <c r="L702" s="94">
        <v>0</v>
      </c>
      <c r="M702" s="94">
        <v>0</v>
      </c>
      <c r="N702" s="94">
        <v>0</v>
      </c>
      <c r="O702" s="94">
        <v>0</v>
      </c>
      <c r="P702" s="94">
        <v>0</v>
      </c>
      <c r="Q702" s="94">
        <v>0</v>
      </c>
      <c r="R702" s="94">
        <v>0</v>
      </c>
    </row>
    <row r="703" spans="1:18" ht="18.75" customHeight="1">
      <c r="A703" s="24">
        <f t="shared" si="45"/>
        <v>319</v>
      </c>
      <c r="B703" s="24">
        <v>39</v>
      </c>
      <c r="C703" s="25" t="s">
        <v>88</v>
      </c>
      <c r="D703" s="25" t="s">
        <v>272</v>
      </c>
      <c r="E703" s="94">
        <f t="shared" si="44"/>
        <v>8641690.467</v>
      </c>
      <c r="F703" s="94">
        <v>4254221.652</v>
      </c>
      <c r="G703" s="94">
        <v>3057591.732</v>
      </c>
      <c r="H703" s="94">
        <v>0</v>
      </c>
      <c r="I703" s="94">
        <v>1329877.0829999999</v>
      </c>
      <c r="J703" s="94">
        <v>0</v>
      </c>
      <c r="K703" s="94">
        <v>0</v>
      </c>
      <c r="L703" s="94">
        <v>0</v>
      </c>
      <c r="M703" s="94">
        <v>0</v>
      </c>
      <c r="N703" s="94">
        <v>0</v>
      </c>
      <c r="O703" s="94">
        <v>0</v>
      </c>
      <c r="P703" s="94">
        <v>0</v>
      </c>
      <c r="Q703" s="94">
        <v>0</v>
      </c>
      <c r="R703" s="94">
        <v>0</v>
      </c>
    </row>
    <row r="704" spans="1:18" ht="18.75" customHeight="1">
      <c r="A704" s="24">
        <f t="shared" si="45"/>
        <v>320</v>
      </c>
      <c r="B704" s="24">
        <v>40</v>
      </c>
      <c r="C704" s="25" t="s">
        <v>88</v>
      </c>
      <c r="D704" s="25" t="s">
        <v>273</v>
      </c>
      <c r="E704" s="94">
        <f t="shared" si="44"/>
        <v>156005.016</v>
      </c>
      <c r="F704" s="94">
        <v>0</v>
      </c>
      <c r="G704" s="94">
        <v>0</v>
      </c>
      <c r="H704" s="94">
        <v>156005.016</v>
      </c>
      <c r="I704" s="94">
        <v>0</v>
      </c>
      <c r="J704" s="94">
        <v>0</v>
      </c>
      <c r="K704" s="94">
        <v>0</v>
      </c>
      <c r="L704" s="94">
        <v>0</v>
      </c>
      <c r="M704" s="94">
        <v>0</v>
      </c>
      <c r="N704" s="94">
        <v>0</v>
      </c>
      <c r="O704" s="94">
        <v>0</v>
      </c>
      <c r="P704" s="94">
        <v>0</v>
      </c>
      <c r="Q704" s="94">
        <v>0</v>
      </c>
      <c r="R704" s="94">
        <v>0</v>
      </c>
    </row>
    <row r="705" spans="1:18" ht="18.75" customHeight="1">
      <c r="A705" s="24">
        <f t="shared" si="45"/>
        <v>321</v>
      </c>
      <c r="B705" s="24">
        <v>41</v>
      </c>
      <c r="C705" s="25" t="s">
        <v>88</v>
      </c>
      <c r="D705" s="25" t="s">
        <v>274</v>
      </c>
      <c r="E705" s="94">
        <f t="shared" si="44"/>
        <v>7660874.040385796</v>
      </c>
      <c r="F705" s="94">
        <v>4000677.820523426</v>
      </c>
      <c r="G705" s="94">
        <v>2288391.36</v>
      </c>
      <c r="H705" s="94">
        <v>387050.87586237007</v>
      </c>
      <c r="I705" s="94">
        <v>984753.9839999999</v>
      </c>
      <c r="J705" s="94">
        <v>0</v>
      </c>
      <c r="K705" s="94">
        <v>0</v>
      </c>
      <c r="L705" s="94">
        <v>0</v>
      </c>
      <c r="M705" s="94">
        <v>0</v>
      </c>
      <c r="N705" s="94">
        <v>0</v>
      </c>
      <c r="O705" s="94">
        <v>0</v>
      </c>
      <c r="P705" s="94">
        <v>0</v>
      </c>
      <c r="Q705" s="94">
        <v>0</v>
      </c>
      <c r="R705" s="94">
        <v>0</v>
      </c>
    </row>
    <row r="706" spans="1:18" ht="18.75" customHeight="1">
      <c r="A706" s="24">
        <f t="shared" si="45"/>
        <v>322</v>
      </c>
      <c r="B706" s="24">
        <v>42</v>
      </c>
      <c r="C706" s="25" t="s">
        <v>88</v>
      </c>
      <c r="D706" s="25" t="s">
        <v>275</v>
      </c>
      <c r="E706" s="94">
        <f t="shared" si="44"/>
        <v>6946392.768</v>
      </c>
      <c r="F706" s="94">
        <v>2942263.284</v>
      </c>
      <c r="G706" s="94">
        <v>1947683.92</v>
      </c>
      <c r="H706" s="94">
        <v>0</v>
      </c>
      <c r="I706" s="94">
        <v>0</v>
      </c>
      <c r="J706" s="94">
        <v>0</v>
      </c>
      <c r="K706" s="94">
        <v>0</v>
      </c>
      <c r="L706" s="94">
        <v>2056445.564</v>
      </c>
      <c r="M706" s="94">
        <v>0</v>
      </c>
      <c r="N706" s="94">
        <v>0</v>
      </c>
      <c r="O706" s="94">
        <v>0</v>
      </c>
      <c r="P706" s="94">
        <v>0</v>
      </c>
      <c r="Q706" s="94">
        <v>0</v>
      </c>
      <c r="R706" s="94">
        <v>0</v>
      </c>
    </row>
    <row r="707" spans="1:18" ht="18.75" customHeight="1">
      <c r="A707" s="24">
        <f t="shared" si="45"/>
        <v>323</v>
      </c>
      <c r="B707" s="24">
        <v>43</v>
      </c>
      <c r="C707" s="25" t="s">
        <v>88</v>
      </c>
      <c r="D707" s="25" t="s">
        <v>97</v>
      </c>
      <c r="E707" s="94">
        <f t="shared" si="44"/>
        <v>2033187.2759999996</v>
      </c>
      <c r="F707" s="94">
        <v>0</v>
      </c>
      <c r="G707" s="94">
        <v>0</v>
      </c>
      <c r="H707" s="94">
        <v>175546.728</v>
      </c>
      <c r="I707" s="94">
        <v>0</v>
      </c>
      <c r="J707" s="94">
        <v>0</v>
      </c>
      <c r="K707" s="94">
        <v>0</v>
      </c>
      <c r="L707" s="94">
        <v>0</v>
      </c>
      <c r="M707" s="94">
        <v>0</v>
      </c>
      <c r="N707" s="94">
        <v>1857640.5479999997</v>
      </c>
      <c r="O707" s="94">
        <v>0</v>
      </c>
      <c r="P707" s="94">
        <v>0</v>
      </c>
      <c r="Q707" s="94">
        <v>0</v>
      </c>
      <c r="R707" s="94">
        <v>0</v>
      </c>
    </row>
    <row r="708" spans="1:18" ht="18.75" customHeight="1">
      <c r="A708" s="24">
        <f t="shared" si="45"/>
        <v>324</v>
      </c>
      <c r="B708" s="24">
        <v>44</v>
      </c>
      <c r="C708" s="25" t="s">
        <v>88</v>
      </c>
      <c r="D708" s="25" t="s">
        <v>98</v>
      </c>
      <c r="E708" s="94">
        <f t="shared" si="44"/>
        <v>5242147.937733982</v>
      </c>
      <c r="F708" s="94">
        <v>0</v>
      </c>
      <c r="G708" s="94">
        <v>0</v>
      </c>
      <c r="H708" s="94">
        <v>742455.344733981</v>
      </c>
      <c r="I708" s="94">
        <v>0</v>
      </c>
      <c r="J708" s="94">
        <v>0</v>
      </c>
      <c r="K708" s="94">
        <v>0</v>
      </c>
      <c r="L708" s="94">
        <v>0</v>
      </c>
      <c r="M708" s="94">
        <v>0</v>
      </c>
      <c r="N708" s="94">
        <v>4499692.593</v>
      </c>
      <c r="O708" s="94">
        <v>0</v>
      </c>
      <c r="P708" s="94">
        <v>0</v>
      </c>
      <c r="Q708" s="94">
        <v>0</v>
      </c>
      <c r="R708" s="94">
        <v>0</v>
      </c>
    </row>
    <row r="709" spans="1:18" ht="18.75" customHeight="1">
      <c r="A709" s="24">
        <f t="shared" si="45"/>
        <v>325</v>
      </c>
      <c r="B709" s="24">
        <v>45</v>
      </c>
      <c r="C709" s="25" t="s">
        <v>88</v>
      </c>
      <c r="D709" s="25" t="s">
        <v>99</v>
      </c>
      <c r="E709" s="94">
        <f t="shared" si="44"/>
        <v>2977732.7339999997</v>
      </c>
      <c r="F709" s="94">
        <v>0</v>
      </c>
      <c r="G709" s="94">
        <v>0</v>
      </c>
      <c r="H709" s="94">
        <v>248415.01200000002</v>
      </c>
      <c r="I709" s="94">
        <v>0</v>
      </c>
      <c r="J709" s="94">
        <v>0</v>
      </c>
      <c r="K709" s="94">
        <v>0</v>
      </c>
      <c r="L709" s="94">
        <v>0</v>
      </c>
      <c r="M709" s="94">
        <v>0</v>
      </c>
      <c r="N709" s="94">
        <v>2729317.7219999996</v>
      </c>
      <c r="O709" s="94">
        <v>0</v>
      </c>
      <c r="P709" s="94">
        <v>0</v>
      </c>
      <c r="Q709" s="94">
        <v>0</v>
      </c>
      <c r="R709" s="94">
        <v>0</v>
      </c>
    </row>
    <row r="710" spans="1:18" ht="18.75" customHeight="1">
      <c r="A710" s="106"/>
      <c r="B710" s="122" t="s">
        <v>52</v>
      </c>
      <c r="C710" s="122"/>
      <c r="D710" s="122"/>
      <c r="E710" s="95">
        <f>SUM(E665:E709)</f>
        <v>323629737.94035316</v>
      </c>
      <c r="F710" s="95">
        <v>120619677.35974346</v>
      </c>
      <c r="G710" s="95">
        <v>72977920.45432405</v>
      </c>
      <c r="H710" s="95">
        <v>20395718.617737792</v>
      </c>
      <c r="I710" s="95">
        <v>22981278.841547888</v>
      </c>
      <c r="J710" s="95">
        <v>0</v>
      </c>
      <c r="K710" s="95">
        <v>0</v>
      </c>
      <c r="L710" s="95">
        <v>32108783.368</v>
      </c>
      <c r="M710" s="95">
        <v>13306625.749999998</v>
      </c>
      <c r="N710" s="95">
        <v>40408026.000999995</v>
      </c>
      <c r="O710" s="95">
        <v>711054.8759999999</v>
      </c>
      <c r="P710" s="95">
        <v>0</v>
      </c>
      <c r="Q710" s="95">
        <v>0</v>
      </c>
      <c r="R710" s="95">
        <v>120652.67199999999</v>
      </c>
    </row>
    <row r="711" spans="1:18" ht="18.75" customHeight="1">
      <c r="A711" s="106"/>
      <c r="B711" s="122" t="s">
        <v>167</v>
      </c>
      <c r="C711" s="122"/>
      <c r="D711" s="122"/>
      <c r="E711" s="117"/>
      <c r="F711" s="100"/>
      <c r="G711" s="100"/>
      <c r="H711" s="100"/>
      <c r="I711" s="100"/>
      <c r="J711" s="100"/>
      <c r="K711" s="100"/>
      <c r="L711" s="100"/>
      <c r="M711" s="100"/>
      <c r="N711" s="118"/>
      <c r="O711" s="100"/>
      <c r="P711" s="100"/>
      <c r="Q711" s="100"/>
      <c r="R711" s="100"/>
    </row>
    <row r="712" spans="1:18" ht="18.75" customHeight="1">
      <c r="A712" s="24">
        <f>A709+1</f>
        <v>326</v>
      </c>
      <c r="B712" s="24">
        <v>1</v>
      </c>
      <c r="C712" s="25" t="s">
        <v>276</v>
      </c>
      <c r="D712" s="25" t="s">
        <v>277</v>
      </c>
      <c r="E712" s="94">
        <f>SUM(F712:R712)</f>
        <v>5985551.83</v>
      </c>
      <c r="F712" s="94">
        <v>2023264.93</v>
      </c>
      <c r="G712" s="94">
        <v>774602.16</v>
      </c>
      <c r="H712" s="94">
        <v>384804.06</v>
      </c>
      <c r="I712" s="94">
        <v>401661.97</v>
      </c>
      <c r="J712" s="94">
        <v>0</v>
      </c>
      <c r="K712" s="94">
        <v>0</v>
      </c>
      <c r="L712" s="94">
        <v>2401218.71</v>
      </c>
      <c r="M712" s="94">
        <v>0</v>
      </c>
      <c r="N712" s="94">
        <v>0</v>
      </c>
      <c r="O712" s="94">
        <v>0</v>
      </c>
      <c r="P712" s="94">
        <v>0</v>
      </c>
      <c r="Q712" s="94">
        <v>0</v>
      </c>
      <c r="R712" s="94">
        <v>0</v>
      </c>
    </row>
    <row r="713" spans="1:18" ht="18.75" customHeight="1">
      <c r="A713" s="24">
        <f>A712+1</f>
        <v>327</v>
      </c>
      <c r="B713" s="24">
        <v>2</v>
      </c>
      <c r="C713" s="25" t="s">
        <v>276</v>
      </c>
      <c r="D713" s="25" t="s">
        <v>278</v>
      </c>
      <c r="E713" s="94">
        <f>SUM(F713:R713)</f>
        <v>6006699.130000001</v>
      </c>
      <c r="F713" s="94">
        <v>2029134.85</v>
      </c>
      <c r="G713" s="94">
        <v>777605.15</v>
      </c>
      <c r="H713" s="94">
        <v>385924.89</v>
      </c>
      <c r="I713" s="94">
        <v>402961.02</v>
      </c>
      <c r="J713" s="94">
        <v>0</v>
      </c>
      <c r="K713" s="94">
        <v>0</v>
      </c>
      <c r="L713" s="94">
        <v>2411073.22</v>
      </c>
      <c r="M713" s="94">
        <v>0</v>
      </c>
      <c r="N713" s="94">
        <v>0</v>
      </c>
      <c r="O713" s="94">
        <v>0</v>
      </c>
      <c r="P713" s="94">
        <v>0</v>
      </c>
      <c r="Q713" s="94">
        <v>0</v>
      </c>
      <c r="R713" s="94">
        <v>0</v>
      </c>
    </row>
    <row r="714" spans="1:18" ht="18.75" customHeight="1">
      <c r="A714" s="24">
        <f>A713+1</f>
        <v>328</v>
      </c>
      <c r="B714" s="24">
        <v>3</v>
      </c>
      <c r="C714" s="25" t="s">
        <v>168</v>
      </c>
      <c r="D714" s="25" t="s">
        <v>169</v>
      </c>
      <c r="E714" s="94">
        <f>SUM(F714:R714)</f>
        <v>1491553.91</v>
      </c>
      <c r="F714" s="94">
        <v>0</v>
      </c>
      <c r="G714" s="94">
        <v>0</v>
      </c>
      <c r="H714" s="94">
        <v>0</v>
      </c>
      <c r="I714" s="94">
        <v>0</v>
      </c>
      <c r="J714" s="94">
        <v>0</v>
      </c>
      <c r="K714" s="94">
        <v>0</v>
      </c>
      <c r="L714" s="94">
        <v>1491553.91</v>
      </c>
      <c r="M714" s="94">
        <v>0</v>
      </c>
      <c r="N714" s="94">
        <v>0</v>
      </c>
      <c r="O714" s="94">
        <v>0</v>
      </c>
      <c r="P714" s="94">
        <v>0</v>
      </c>
      <c r="Q714" s="94">
        <v>0</v>
      </c>
      <c r="R714" s="94">
        <v>0</v>
      </c>
    </row>
    <row r="715" spans="1:18" ht="18.75" customHeight="1">
      <c r="A715" s="24">
        <f>A714+1</f>
        <v>329</v>
      </c>
      <c r="B715" s="24">
        <v>4</v>
      </c>
      <c r="C715" s="25" t="s">
        <v>168</v>
      </c>
      <c r="D715" s="25" t="s">
        <v>170</v>
      </c>
      <c r="E715" s="94">
        <f>SUM(F715:R715)</f>
        <v>2122237.56</v>
      </c>
      <c r="F715" s="94">
        <v>0</v>
      </c>
      <c r="G715" s="94">
        <v>0</v>
      </c>
      <c r="H715" s="94">
        <v>0</v>
      </c>
      <c r="I715" s="94">
        <v>0</v>
      </c>
      <c r="J715" s="94">
        <v>0</v>
      </c>
      <c r="K715" s="94">
        <v>0</v>
      </c>
      <c r="L715" s="94">
        <v>2122237.56</v>
      </c>
      <c r="M715" s="94">
        <v>0</v>
      </c>
      <c r="N715" s="94">
        <v>0</v>
      </c>
      <c r="O715" s="94">
        <v>0</v>
      </c>
      <c r="P715" s="94">
        <v>0</v>
      </c>
      <c r="Q715" s="94">
        <v>0</v>
      </c>
      <c r="R715" s="94">
        <v>0</v>
      </c>
    </row>
    <row r="716" spans="1:18" ht="18.75" customHeight="1">
      <c r="A716" s="106"/>
      <c r="B716" s="122" t="s">
        <v>52</v>
      </c>
      <c r="C716" s="122"/>
      <c r="D716" s="122"/>
      <c r="E716" s="95">
        <f>SUM(E712:E715)</f>
        <v>15606042.430000002</v>
      </c>
      <c r="F716" s="95">
        <v>4052399.7800000003</v>
      </c>
      <c r="G716" s="95">
        <v>1552207.31</v>
      </c>
      <c r="H716" s="95">
        <v>770728.95</v>
      </c>
      <c r="I716" s="95">
        <v>804622.99</v>
      </c>
      <c r="J716" s="95">
        <v>0</v>
      </c>
      <c r="K716" s="95">
        <v>0</v>
      </c>
      <c r="L716" s="95">
        <v>8426083.4</v>
      </c>
      <c r="M716" s="95">
        <v>0</v>
      </c>
      <c r="N716" s="95">
        <v>0</v>
      </c>
      <c r="O716" s="95">
        <v>0</v>
      </c>
      <c r="P716" s="95">
        <v>0</v>
      </c>
      <c r="Q716" s="95">
        <v>0</v>
      </c>
      <c r="R716" s="95">
        <v>0</v>
      </c>
    </row>
    <row r="717" spans="1:18" ht="18.75" customHeight="1">
      <c r="A717" s="106"/>
      <c r="B717" s="122" t="s">
        <v>478</v>
      </c>
      <c r="C717" s="122"/>
      <c r="D717" s="122"/>
      <c r="E717" s="117"/>
      <c r="F717" s="100"/>
      <c r="G717" s="100"/>
      <c r="H717" s="100"/>
      <c r="I717" s="100"/>
      <c r="J717" s="100"/>
      <c r="K717" s="100"/>
      <c r="L717" s="100"/>
      <c r="M717" s="100"/>
      <c r="N717" s="118"/>
      <c r="O717" s="100"/>
      <c r="P717" s="100"/>
      <c r="Q717" s="100"/>
      <c r="R717" s="100"/>
    </row>
    <row r="718" spans="1:18" ht="18.75" customHeight="1">
      <c r="A718" s="24">
        <f>A715+1</f>
        <v>330</v>
      </c>
      <c r="B718" s="24">
        <v>1</v>
      </c>
      <c r="C718" s="25" t="s">
        <v>479</v>
      </c>
      <c r="D718" s="25" t="s">
        <v>480</v>
      </c>
      <c r="E718" s="94">
        <f>SUM(F718:R718)</f>
        <v>4667034.165</v>
      </c>
      <c r="F718" s="94">
        <v>0</v>
      </c>
      <c r="G718" s="94">
        <v>0</v>
      </c>
      <c r="H718" s="94">
        <v>0</v>
      </c>
      <c r="I718" s="94">
        <v>0</v>
      </c>
      <c r="J718" s="94">
        <v>0</v>
      </c>
      <c r="K718" s="94">
        <v>0</v>
      </c>
      <c r="L718" s="94">
        <v>1109568.44</v>
      </c>
      <c r="M718" s="94">
        <v>0</v>
      </c>
      <c r="N718" s="94">
        <v>1914809.175</v>
      </c>
      <c r="O718" s="94">
        <v>1642656.55</v>
      </c>
      <c r="P718" s="94">
        <v>0</v>
      </c>
      <c r="Q718" s="94">
        <v>0</v>
      </c>
      <c r="R718" s="94">
        <v>0</v>
      </c>
    </row>
    <row r="719" spans="1:18" ht="18.75" customHeight="1">
      <c r="A719" s="24">
        <f>A718+1</f>
        <v>331</v>
      </c>
      <c r="B719" s="24">
        <v>2</v>
      </c>
      <c r="C719" s="25" t="s">
        <v>479</v>
      </c>
      <c r="D719" s="25" t="s">
        <v>481</v>
      </c>
      <c r="E719" s="94">
        <f>SUM(F719:R719)</f>
        <v>6132444.624</v>
      </c>
      <c r="F719" s="94">
        <v>0</v>
      </c>
      <c r="G719" s="94">
        <v>0</v>
      </c>
      <c r="H719" s="94">
        <v>0</v>
      </c>
      <c r="I719" s="94">
        <v>0</v>
      </c>
      <c r="J719" s="94">
        <v>0</v>
      </c>
      <c r="K719" s="94">
        <v>0</v>
      </c>
      <c r="L719" s="94">
        <v>2140845.36</v>
      </c>
      <c r="M719" s="94">
        <v>0</v>
      </c>
      <c r="N719" s="94">
        <v>1265688.7719999999</v>
      </c>
      <c r="O719" s="94">
        <v>2725910.492</v>
      </c>
      <c r="P719" s="94">
        <v>0</v>
      </c>
      <c r="Q719" s="94">
        <v>0</v>
      </c>
      <c r="R719" s="94">
        <v>0</v>
      </c>
    </row>
    <row r="720" spans="1:18" ht="18.75" customHeight="1">
      <c r="A720" s="24">
        <f>A719+1</f>
        <v>332</v>
      </c>
      <c r="B720" s="24">
        <v>3</v>
      </c>
      <c r="C720" s="25" t="s">
        <v>479</v>
      </c>
      <c r="D720" s="25" t="s">
        <v>482</v>
      </c>
      <c r="E720" s="94">
        <f>SUM(F720:R720)</f>
        <v>10280967.246000001</v>
      </c>
      <c r="F720" s="94">
        <v>0</v>
      </c>
      <c r="G720" s="94">
        <v>0</v>
      </c>
      <c r="H720" s="94">
        <v>0</v>
      </c>
      <c r="I720" s="94">
        <v>0</v>
      </c>
      <c r="J720" s="94">
        <v>0</v>
      </c>
      <c r="K720" s="94">
        <v>0</v>
      </c>
      <c r="L720" s="94">
        <v>2444258.256</v>
      </c>
      <c r="M720" s="94">
        <v>0</v>
      </c>
      <c r="N720" s="94">
        <v>4218115.7700000005</v>
      </c>
      <c r="O720" s="94">
        <v>3618593.2200000007</v>
      </c>
      <c r="P720" s="94">
        <v>0</v>
      </c>
      <c r="Q720" s="94">
        <v>0</v>
      </c>
      <c r="R720" s="94">
        <v>0</v>
      </c>
    </row>
    <row r="721" spans="1:18" ht="18.75" customHeight="1">
      <c r="A721" s="24">
        <f>A720+1</f>
        <v>333</v>
      </c>
      <c r="B721" s="24">
        <v>4</v>
      </c>
      <c r="C721" s="25" t="s">
        <v>483</v>
      </c>
      <c r="D721" s="25" t="s">
        <v>484</v>
      </c>
      <c r="E721" s="94">
        <f>SUM(F721:R721)</f>
        <v>4786918.4</v>
      </c>
      <c r="F721" s="94">
        <v>0</v>
      </c>
      <c r="G721" s="94">
        <v>0</v>
      </c>
      <c r="H721" s="94">
        <v>0</v>
      </c>
      <c r="I721" s="94">
        <v>0</v>
      </c>
      <c r="J721" s="94">
        <v>0</v>
      </c>
      <c r="K721" s="94">
        <v>0</v>
      </c>
      <c r="L721" s="94">
        <v>0</v>
      </c>
      <c r="M721" s="94">
        <v>0</v>
      </c>
      <c r="N721" s="94">
        <v>2576563.2</v>
      </c>
      <c r="O721" s="94">
        <v>2210355.2</v>
      </c>
      <c r="P721" s="94">
        <v>0</v>
      </c>
      <c r="Q721" s="94">
        <v>0</v>
      </c>
      <c r="R721" s="94">
        <v>0</v>
      </c>
    </row>
    <row r="722" spans="1:18" ht="18.75" customHeight="1">
      <c r="A722" s="106"/>
      <c r="B722" s="122" t="s">
        <v>52</v>
      </c>
      <c r="C722" s="122"/>
      <c r="D722" s="122"/>
      <c r="E722" s="95">
        <f>SUM(E718:E721)</f>
        <v>25867364.435000002</v>
      </c>
      <c r="F722" s="95">
        <v>0</v>
      </c>
      <c r="G722" s="95">
        <v>0</v>
      </c>
      <c r="H722" s="95">
        <v>0</v>
      </c>
      <c r="I722" s="95">
        <v>0</v>
      </c>
      <c r="J722" s="95">
        <v>0</v>
      </c>
      <c r="K722" s="95">
        <v>0</v>
      </c>
      <c r="L722" s="95">
        <v>5694672.056</v>
      </c>
      <c r="M722" s="95">
        <v>0</v>
      </c>
      <c r="N722" s="95">
        <v>9975176.917</v>
      </c>
      <c r="O722" s="95">
        <v>10197515.462000001</v>
      </c>
      <c r="P722" s="95">
        <v>0</v>
      </c>
      <c r="Q722" s="95">
        <v>0</v>
      </c>
      <c r="R722" s="95">
        <v>0</v>
      </c>
    </row>
    <row r="723" spans="1:18" ht="18.75" customHeight="1">
      <c r="A723" s="106"/>
      <c r="B723" s="122" t="s">
        <v>100</v>
      </c>
      <c r="C723" s="122"/>
      <c r="D723" s="122"/>
      <c r="E723" s="117"/>
      <c r="F723" s="100"/>
      <c r="G723" s="100"/>
      <c r="H723" s="100"/>
      <c r="I723" s="100"/>
      <c r="J723" s="100"/>
      <c r="K723" s="100"/>
      <c r="L723" s="100"/>
      <c r="M723" s="100"/>
      <c r="N723" s="118"/>
      <c r="O723" s="100"/>
      <c r="P723" s="100"/>
      <c r="Q723" s="100"/>
      <c r="R723" s="100"/>
    </row>
    <row r="724" spans="1:18" ht="18.75" customHeight="1">
      <c r="A724" s="24">
        <f>A721+1</f>
        <v>334</v>
      </c>
      <c r="B724" s="24">
        <v>1</v>
      </c>
      <c r="C724" s="25" t="s">
        <v>485</v>
      </c>
      <c r="D724" s="25" t="s">
        <v>486</v>
      </c>
      <c r="E724" s="94">
        <f>SUM(F724:R724)</f>
        <v>2563779.6730000004</v>
      </c>
      <c r="F724" s="94">
        <v>789287.131</v>
      </c>
      <c r="G724" s="94">
        <v>401230.155</v>
      </c>
      <c r="H724" s="94">
        <v>0</v>
      </c>
      <c r="I724" s="94">
        <v>248972.714</v>
      </c>
      <c r="J724" s="94">
        <v>0</v>
      </c>
      <c r="K724" s="94">
        <v>0</v>
      </c>
      <c r="L724" s="94">
        <v>0</v>
      </c>
      <c r="M724" s="94">
        <v>0</v>
      </c>
      <c r="N724" s="94">
        <v>0</v>
      </c>
      <c r="O724" s="94">
        <v>1124289.6730000002</v>
      </c>
      <c r="P724" s="94">
        <v>0</v>
      </c>
      <c r="Q724" s="94">
        <v>0</v>
      </c>
      <c r="R724" s="94">
        <v>0</v>
      </c>
    </row>
    <row r="725" spans="1:18" ht="18.75" customHeight="1">
      <c r="A725" s="24">
        <f>A724+1</f>
        <v>335</v>
      </c>
      <c r="B725" s="24">
        <v>2</v>
      </c>
      <c r="C725" s="25" t="s">
        <v>485</v>
      </c>
      <c r="D725" s="25" t="s">
        <v>487</v>
      </c>
      <c r="E725" s="94">
        <f>SUM(F725:R725)</f>
        <v>23868303.75</v>
      </c>
      <c r="F725" s="94">
        <v>3287805.375</v>
      </c>
      <c r="G725" s="94">
        <v>0</v>
      </c>
      <c r="H725" s="94">
        <v>0</v>
      </c>
      <c r="I725" s="94">
        <v>1037105.25</v>
      </c>
      <c r="J725" s="94">
        <v>0</v>
      </c>
      <c r="K725" s="94">
        <v>0</v>
      </c>
      <c r="L725" s="94">
        <v>6479040.375</v>
      </c>
      <c r="M725" s="94">
        <v>0</v>
      </c>
      <c r="N725" s="94">
        <v>7897876.125</v>
      </c>
      <c r="O725" s="94">
        <v>4683271.125</v>
      </c>
      <c r="P725" s="94">
        <v>483205.49999999994</v>
      </c>
      <c r="Q725" s="94">
        <v>0</v>
      </c>
      <c r="R725" s="94">
        <v>0</v>
      </c>
    </row>
    <row r="726" spans="1:18" ht="18.75" customHeight="1">
      <c r="A726" s="24">
        <f>A725+1</f>
        <v>336</v>
      </c>
      <c r="B726" s="24">
        <v>3</v>
      </c>
      <c r="C726" s="25" t="s">
        <v>485</v>
      </c>
      <c r="D726" s="25" t="s">
        <v>488</v>
      </c>
      <c r="E726" s="94">
        <f>SUM(F726:R726)</f>
        <v>25277186.955</v>
      </c>
      <c r="F726" s="94">
        <v>3254018.497</v>
      </c>
      <c r="G726" s="94">
        <v>1654163.9849999999</v>
      </c>
      <c r="H726" s="94">
        <v>0</v>
      </c>
      <c r="I726" s="94">
        <v>1026447.5179999999</v>
      </c>
      <c r="J726" s="94">
        <v>0</v>
      </c>
      <c r="K726" s="94">
        <v>0</v>
      </c>
      <c r="L726" s="94">
        <v>6412459.017000001</v>
      </c>
      <c r="M726" s="94">
        <v>0</v>
      </c>
      <c r="N726" s="94">
        <v>7816714.211</v>
      </c>
      <c r="O726" s="94">
        <v>4635143.851000001</v>
      </c>
      <c r="P726" s="94">
        <v>478239.876</v>
      </c>
      <c r="Q726" s="94">
        <v>0</v>
      </c>
      <c r="R726" s="94">
        <v>0</v>
      </c>
    </row>
    <row r="727" spans="1:18" ht="18.75" customHeight="1">
      <c r="A727" s="24">
        <f>A726+1</f>
        <v>337</v>
      </c>
      <c r="B727" s="24">
        <v>4</v>
      </c>
      <c r="C727" s="25" t="s">
        <v>489</v>
      </c>
      <c r="D727" s="25" t="s">
        <v>490</v>
      </c>
      <c r="E727" s="94">
        <f>SUM(F727:R727)</f>
        <v>3178635.7049999996</v>
      </c>
      <c r="F727" s="94">
        <v>0</v>
      </c>
      <c r="G727" s="94">
        <v>0</v>
      </c>
      <c r="H727" s="94">
        <v>0</v>
      </c>
      <c r="I727" s="94">
        <v>0</v>
      </c>
      <c r="J727" s="94">
        <v>0</v>
      </c>
      <c r="K727" s="94">
        <v>0</v>
      </c>
      <c r="L727" s="94">
        <v>0</v>
      </c>
      <c r="M727" s="94">
        <v>0</v>
      </c>
      <c r="N727" s="94">
        <v>3178635.7049999996</v>
      </c>
      <c r="O727" s="94">
        <v>0</v>
      </c>
      <c r="P727" s="94">
        <v>0</v>
      </c>
      <c r="Q727" s="94">
        <v>0</v>
      </c>
      <c r="R727" s="94">
        <v>0</v>
      </c>
    </row>
    <row r="728" spans="1:18" ht="18.75" customHeight="1">
      <c r="A728" s="106"/>
      <c r="B728" s="122" t="s">
        <v>52</v>
      </c>
      <c r="C728" s="122"/>
      <c r="D728" s="122"/>
      <c r="E728" s="95">
        <f>SUM(E724:E727)</f>
        <v>54887906.083</v>
      </c>
      <c r="F728" s="95">
        <v>7331111.0030000005</v>
      </c>
      <c r="G728" s="95">
        <v>2055394.14</v>
      </c>
      <c r="H728" s="95">
        <v>0</v>
      </c>
      <c r="I728" s="95">
        <v>2312525.482</v>
      </c>
      <c r="J728" s="95">
        <v>0</v>
      </c>
      <c r="K728" s="95">
        <v>0</v>
      </c>
      <c r="L728" s="95">
        <v>12891499.392</v>
      </c>
      <c r="M728" s="95">
        <v>0</v>
      </c>
      <c r="N728" s="95">
        <v>18893226.040999997</v>
      </c>
      <c r="O728" s="95">
        <v>10442704.649</v>
      </c>
      <c r="P728" s="95">
        <v>961445.3759999999</v>
      </c>
      <c r="Q728" s="95">
        <v>0</v>
      </c>
      <c r="R728" s="95">
        <v>0</v>
      </c>
    </row>
    <row r="729" spans="1:18" ht="18.75" customHeight="1">
      <c r="A729" s="106"/>
      <c r="B729" s="122" t="s">
        <v>279</v>
      </c>
      <c r="C729" s="122"/>
      <c r="D729" s="122"/>
      <c r="E729" s="117"/>
      <c r="F729" s="100"/>
      <c r="G729" s="100"/>
      <c r="H729" s="100"/>
      <c r="I729" s="100"/>
      <c r="J729" s="100"/>
      <c r="K729" s="100"/>
      <c r="L729" s="100"/>
      <c r="M729" s="100"/>
      <c r="N729" s="118"/>
      <c r="O729" s="100"/>
      <c r="P729" s="100"/>
      <c r="Q729" s="100"/>
      <c r="R729" s="100"/>
    </row>
    <row r="730" spans="1:18" ht="18.75" customHeight="1">
      <c r="A730" s="24">
        <f>A727+1</f>
        <v>338</v>
      </c>
      <c r="B730" s="24">
        <v>1</v>
      </c>
      <c r="C730" s="25" t="s">
        <v>280</v>
      </c>
      <c r="D730" s="25" t="s">
        <v>281</v>
      </c>
      <c r="E730" s="94">
        <f>SUM(F730:R730)</f>
        <v>15841543.5</v>
      </c>
      <c r="F730" s="94">
        <v>1032108.78</v>
      </c>
      <c r="G730" s="94"/>
      <c r="H730" s="94">
        <v>188302.2</v>
      </c>
      <c r="I730" s="94">
        <v>224181.43</v>
      </c>
      <c r="J730" s="94"/>
      <c r="K730" s="94"/>
      <c r="L730" s="94">
        <v>2888029.11</v>
      </c>
      <c r="M730" s="94"/>
      <c r="N730" s="94">
        <v>5284058.68</v>
      </c>
      <c r="O730" s="94">
        <v>6224863.3</v>
      </c>
      <c r="P730" s="94"/>
      <c r="Q730" s="94"/>
      <c r="R730" s="94"/>
    </row>
    <row r="731" spans="1:18" ht="18.75" customHeight="1">
      <c r="A731" s="24">
        <f>A730+1</f>
        <v>339</v>
      </c>
      <c r="B731" s="24">
        <v>2</v>
      </c>
      <c r="C731" s="25" t="s">
        <v>280</v>
      </c>
      <c r="D731" s="25" t="s">
        <v>491</v>
      </c>
      <c r="E731" s="94">
        <f>SUM(F731:R731)</f>
        <v>8517908.410999998</v>
      </c>
      <c r="F731" s="94">
        <v>1236219.979</v>
      </c>
      <c r="G731" s="94">
        <v>0</v>
      </c>
      <c r="H731" s="94">
        <v>174287.53399999999</v>
      </c>
      <c r="I731" s="94">
        <v>698318.867</v>
      </c>
      <c r="J731" s="94">
        <v>0</v>
      </c>
      <c r="K731" s="94">
        <v>0</v>
      </c>
      <c r="L731" s="94">
        <v>1523731.994</v>
      </c>
      <c r="M731" s="94">
        <v>0</v>
      </c>
      <c r="N731" s="94">
        <v>2629544.214</v>
      </c>
      <c r="O731" s="94">
        <v>2255805.823</v>
      </c>
      <c r="P731" s="94">
        <v>0</v>
      </c>
      <c r="Q731" s="94">
        <v>0</v>
      </c>
      <c r="R731" s="94">
        <v>0</v>
      </c>
    </row>
    <row r="732" spans="1:18" ht="18.75" customHeight="1">
      <c r="A732" s="106"/>
      <c r="B732" s="122" t="s">
        <v>52</v>
      </c>
      <c r="C732" s="122"/>
      <c r="D732" s="122"/>
      <c r="E732" s="95">
        <f>SUM(E730:E731)</f>
        <v>24359451.911</v>
      </c>
      <c r="F732" s="95">
        <v>2268328.759</v>
      </c>
      <c r="G732" s="95">
        <v>0</v>
      </c>
      <c r="H732" s="95">
        <v>362589.734</v>
      </c>
      <c r="I732" s="95">
        <v>922500.297</v>
      </c>
      <c r="J732" s="95">
        <v>0</v>
      </c>
      <c r="K732" s="95">
        <v>0</v>
      </c>
      <c r="L732" s="95">
        <v>4411761.104</v>
      </c>
      <c r="M732" s="95">
        <v>0</v>
      </c>
      <c r="N732" s="95">
        <v>7913602.893999999</v>
      </c>
      <c r="O732" s="95">
        <v>8480669.123</v>
      </c>
      <c r="P732" s="95">
        <v>0</v>
      </c>
      <c r="Q732" s="95">
        <v>0</v>
      </c>
      <c r="R732" s="95">
        <v>0</v>
      </c>
    </row>
    <row r="733" spans="1:18" ht="18.75" customHeight="1">
      <c r="A733" s="106"/>
      <c r="B733" s="122" t="s">
        <v>171</v>
      </c>
      <c r="C733" s="122"/>
      <c r="D733" s="122"/>
      <c r="E733" s="117"/>
      <c r="F733" s="100"/>
      <c r="G733" s="100"/>
      <c r="H733" s="100"/>
      <c r="I733" s="100"/>
      <c r="J733" s="100"/>
      <c r="K733" s="100"/>
      <c r="L733" s="100"/>
      <c r="M733" s="100"/>
      <c r="N733" s="118"/>
      <c r="O733" s="100"/>
      <c r="P733" s="100"/>
      <c r="Q733" s="100"/>
      <c r="R733" s="100"/>
    </row>
    <row r="734" spans="1:18" ht="18.75" customHeight="1">
      <c r="A734" s="24">
        <f>A731+1</f>
        <v>340</v>
      </c>
      <c r="B734" s="24">
        <v>1</v>
      </c>
      <c r="C734" s="25" t="s">
        <v>492</v>
      </c>
      <c r="D734" s="25" t="s">
        <v>493</v>
      </c>
      <c r="E734" s="94">
        <f>SUM(F734:R734)</f>
        <v>7188909.5819999995</v>
      </c>
      <c r="F734" s="94">
        <v>1771738.7404999998</v>
      </c>
      <c r="G734" s="94">
        <v>647696.7555</v>
      </c>
      <c r="H734" s="94">
        <v>0</v>
      </c>
      <c r="I734" s="94">
        <v>1000826.2845</v>
      </c>
      <c r="J734" s="94">
        <v>0</v>
      </c>
      <c r="K734" s="94">
        <v>0</v>
      </c>
      <c r="L734" s="94">
        <v>0</v>
      </c>
      <c r="M734" s="94">
        <v>0</v>
      </c>
      <c r="N734" s="94">
        <v>3768647.8014999996</v>
      </c>
      <c r="O734" s="94">
        <v>0</v>
      </c>
      <c r="P734" s="94">
        <v>0</v>
      </c>
      <c r="Q734" s="94">
        <v>0</v>
      </c>
      <c r="R734" s="94">
        <v>0</v>
      </c>
    </row>
    <row r="735" spans="1:18" ht="18.75" customHeight="1">
      <c r="A735" s="24">
        <f>A734+1</f>
        <v>341</v>
      </c>
      <c r="B735" s="24">
        <v>2</v>
      </c>
      <c r="C735" s="25" t="s">
        <v>172</v>
      </c>
      <c r="D735" s="25" t="s">
        <v>173</v>
      </c>
      <c r="E735" s="94">
        <f>SUM(F735:R735)</f>
        <v>4917614.976</v>
      </c>
      <c r="F735" s="94">
        <v>795159.936</v>
      </c>
      <c r="G735" s="94">
        <v>0</v>
      </c>
      <c r="H735" s="94">
        <v>0</v>
      </c>
      <c r="I735" s="94">
        <v>0</v>
      </c>
      <c r="J735" s="94">
        <v>0</v>
      </c>
      <c r="K735" s="94">
        <v>0</v>
      </c>
      <c r="L735" s="94">
        <v>980097.408</v>
      </c>
      <c r="M735" s="94">
        <v>0</v>
      </c>
      <c r="N735" s="94">
        <v>1691376.768</v>
      </c>
      <c r="O735" s="94">
        <v>1450980.864</v>
      </c>
      <c r="P735" s="94">
        <v>0</v>
      </c>
      <c r="Q735" s="94">
        <v>0</v>
      </c>
      <c r="R735" s="94">
        <v>0</v>
      </c>
    </row>
    <row r="736" spans="1:18" ht="18.75" customHeight="1">
      <c r="A736" s="106"/>
      <c r="B736" s="122" t="s">
        <v>52</v>
      </c>
      <c r="C736" s="122"/>
      <c r="D736" s="122"/>
      <c r="E736" s="95">
        <f>SUM(E734:E735)</f>
        <v>12106524.557999998</v>
      </c>
      <c r="F736" s="95">
        <v>2566898.6765</v>
      </c>
      <c r="G736" s="95">
        <v>647696.7555</v>
      </c>
      <c r="H736" s="95">
        <v>0</v>
      </c>
      <c r="I736" s="95">
        <v>1000826.2845</v>
      </c>
      <c r="J736" s="95">
        <v>0</v>
      </c>
      <c r="K736" s="95">
        <v>0</v>
      </c>
      <c r="L736" s="95">
        <v>980097.408</v>
      </c>
      <c r="M736" s="95">
        <v>0</v>
      </c>
      <c r="N736" s="95">
        <v>5460024.569499999</v>
      </c>
      <c r="O736" s="95">
        <v>1450980.864</v>
      </c>
      <c r="P736" s="95">
        <v>0</v>
      </c>
      <c r="Q736" s="95">
        <v>0</v>
      </c>
      <c r="R736" s="95">
        <v>0</v>
      </c>
    </row>
    <row r="737" spans="1:18" ht="18.75" customHeight="1">
      <c r="A737" s="106"/>
      <c r="B737" s="122" t="s">
        <v>174</v>
      </c>
      <c r="C737" s="122"/>
      <c r="D737" s="122"/>
      <c r="E737" s="117"/>
      <c r="F737" s="100"/>
      <c r="G737" s="100"/>
      <c r="H737" s="100"/>
      <c r="I737" s="100"/>
      <c r="J737" s="100"/>
      <c r="K737" s="100"/>
      <c r="L737" s="100"/>
      <c r="M737" s="100"/>
      <c r="N737" s="118"/>
      <c r="O737" s="100"/>
      <c r="P737" s="100"/>
      <c r="Q737" s="100"/>
      <c r="R737" s="100"/>
    </row>
    <row r="738" spans="1:18" ht="18.75" customHeight="1">
      <c r="A738" s="24">
        <f>A735+1</f>
        <v>342</v>
      </c>
      <c r="B738" s="24">
        <v>1</v>
      </c>
      <c r="C738" s="25" t="s">
        <v>175</v>
      </c>
      <c r="D738" s="25" t="s">
        <v>494</v>
      </c>
      <c r="E738" s="94">
        <f>SUM(F738:R738)</f>
        <v>6256750.2543</v>
      </c>
      <c r="F738" s="94">
        <v>1270521.4704</v>
      </c>
      <c r="G738" s="94">
        <v>0</v>
      </c>
      <c r="H738" s="94">
        <v>0</v>
      </c>
      <c r="I738" s="94">
        <v>717697.9446</v>
      </c>
      <c r="J738" s="94">
        <v>0</v>
      </c>
      <c r="K738" s="94">
        <v>0</v>
      </c>
      <c r="L738" s="94">
        <v>1566017.1891</v>
      </c>
      <c r="M738" s="94">
        <v>0</v>
      </c>
      <c r="N738" s="94">
        <v>2702513.6502</v>
      </c>
      <c r="O738" s="94">
        <v>0</v>
      </c>
      <c r="P738" s="94">
        <v>0</v>
      </c>
      <c r="Q738" s="94">
        <v>0</v>
      </c>
      <c r="R738" s="94">
        <v>0</v>
      </c>
    </row>
    <row r="739" spans="1:18" ht="18.75" customHeight="1">
      <c r="A739" s="24">
        <f>A738+1</f>
        <v>343</v>
      </c>
      <c r="B739" s="24">
        <v>2</v>
      </c>
      <c r="C739" s="25" t="s">
        <v>175</v>
      </c>
      <c r="D739" s="25" t="s">
        <v>495</v>
      </c>
      <c r="E739" s="94">
        <f>SUM(F739:R739)</f>
        <v>7855961.808</v>
      </c>
      <c r="F739" s="94">
        <v>1163963.472</v>
      </c>
      <c r="G739" s="94">
        <v>0</v>
      </c>
      <c r="H739" s="94">
        <v>0</v>
      </c>
      <c r="I739" s="94">
        <v>657504.978</v>
      </c>
      <c r="J739" s="94">
        <v>0</v>
      </c>
      <c r="K739" s="94">
        <v>0</v>
      </c>
      <c r="L739" s="94">
        <v>1434676.113</v>
      </c>
      <c r="M739" s="94">
        <v>0</v>
      </c>
      <c r="N739" s="94">
        <v>2475855.186</v>
      </c>
      <c r="O739" s="94">
        <v>2123962.059</v>
      </c>
      <c r="P739" s="94">
        <v>0</v>
      </c>
      <c r="Q739" s="94">
        <v>0</v>
      </c>
      <c r="R739" s="94">
        <v>0</v>
      </c>
    </row>
    <row r="740" spans="1:18" ht="18.75" customHeight="1">
      <c r="A740" s="106"/>
      <c r="B740" s="122" t="s">
        <v>52</v>
      </c>
      <c r="C740" s="122"/>
      <c r="D740" s="122"/>
      <c r="E740" s="95">
        <f>SUM(E738:E739)</f>
        <v>14112712.0623</v>
      </c>
      <c r="F740" s="95">
        <v>2434484.9424</v>
      </c>
      <c r="G740" s="95">
        <v>0</v>
      </c>
      <c r="H740" s="95">
        <v>0</v>
      </c>
      <c r="I740" s="95">
        <v>1375202.9226000002</v>
      </c>
      <c r="J740" s="95">
        <v>0</v>
      </c>
      <c r="K740" s="95">
        <v>0</v>
      </c>
      <c r="L740" s="95">
        <v>3000693.3021</v>
      </c>
      <c r="M740" s="95">
        <v>0</v>
      </c>
      <c r="N740" s="95">
        <v>5178368.836200001</v>
      </c>
      <c r="O740" s="95">
        <v>2123962.059</v>
      </c>
      <c r="P740" s="95">
        <v>0</v>
      </c>
      <c r="Q740" s="95">
        <v>0</v>
      </c>
      <c r="R740" s="95">
        <v>0</v>
      </c>
    </row>
    <row r="741" spans="1:18" ht="18.75" customHeight="1">
      <c r="A741" s="106"/>
      <c r="B741" s="122" t="s">
        <v>176</v>
      </c>
      <c r="C741" s="122"/>
      <c r="D741" s="122"/>
      <c r="E741" s="117"/>
      <c r="F741" s="100"/>
      <c r="G741" s="100"/>
      <c r="H741" s="100"/>
      <c r="I741" s="100"/>
      <c r="J741" s="100"/>
      <c r="K741" s="100"/>
      <c r="L741" s="100"/>
      <c r="M741" s="100"/>
      <c r="N741" s="118"/>
      <c r="O741" s="100"/>
      <c r="P741" s="100"/>
      <c r="Q741" s="100"/>
      <c r="R741" s="100"/>
    </row>
    <row r="742" spans="1:18" ht="18.75" customHeight="1">
      <c r="A742" s="24">
        <f>A739+1</f>
        <v>344</v>
      </c>
      <c r="B742" s="24">
        <v>1</v>
      </c>
      <c r="C742" s="25" t="s">
        <v>496</v>
      </c>
      <c r="D742" s="25" t="s">
        <v>497</v>
      </c>
      <c r="E742" s="94">
        <f>SUM(F742:R742)</f>
        <v>5311948.936799999</v>
      </c>
      <c r="F742" s="94">
        <v>0</v>
      </c>
      <c r="G742" s="94">
        <v>0</v>
      </c>
      <c r="H742" s="94">
        <v>0</v>
      </c>
      <c r="I742" s="94">
        <v>0</v>
      </c>
      <c r="J742" s="94">
        <v>0</v>
      </c>
      <c r="K742" s="94">
        <v>0</v>
      </c>
      <c r="L742" s="94">
        <v>0</v>
      </c>
      <c r="M742" s="94">
        <v>0</v>
      </c>
      <c r="N742" s="94">
        <v>0</v>
      </c>
      <c r="O742" s="94">
        <v>5311948.936799999</v>
      </c>
      <c r="P742" s="94">
        <v>0</v>
      </c>
      <c r="Q742" s="94">
        <v>0</v>
      </c>
      <c r="R742" s="94">
        <v>0</v>
      </c>
    </row>
    <row r="743" spans="1:18" ht="37.5" customHeight="1">
      <c r="A743" s="24">
        <f>A742+1</f>
        <v>345</v>
      </c>
      <c r="B743" s="24">
        <v>2</v>
      </c>
      <c r="C743" s="25" t="s">
        <v>177</v>
      </c>
      <c r="D743" s="25" t="s">
        <v>178</v>
      </c>
      <c r="E743" s="94">
        <f>SUM(F743:R743)</f>
        <v>10934303.26</v>
      </c>
      <c r="F743" s="94">
        <v>0</v>
      </c>
      <c r="G743" s="94">
        <v>0</v>
      </c>
      <c r="H743" s="94">
        <v>277474.464</v>
      </c>
      <c r="I743" s="94">
        <v>0</v>
      </c>
      <c r="J743" s="94">
        <v>0</v>
      </c>
      <c r="K743" s="94">
        <v>0</v>
      </c>
      <c r="L743" s="94">
        <v>2494498.7112</v>
      </c>
      <c r="M743" s="94">
        <v>0</v>
      </c>
      <c r="N743" s="94">
        <v>4310453.1904</v>
      </c>
      <c r="O743" s="94">
        <v>3851876.8944</v>
      </c>
      <c r="P743" s="94">
        <v>0</v>
      </c>
      <c r="Q743" s="94">
        <v>0</v>
      </c>
      <c r="R743" s="94">
        <v>0</v>
      </c>
    </row>
    <row r="744" spans="1:18" ht="18.75" customHeight="1">
      <c r="A744" s="106"/>
      <c r="B744" s="122" t="s">
        <v>52</v>
      </c>
      <c r="C744" s="122"/>
      <c r="D744" s="122"/>
      <c r="E744" s="95">
        <f>SUM(E742:E743)</f>
        <v>16246252.1968</v>
      </c>
      <c r="F744" s="95">
        <v>0</v>
      </c>
      <c r="G744" s="95">
        <v>0</v>
      </c>
      <c r="H744" s="95">
        <v>277474.464</v>
      </c>
      <c r="I744" s="95">
        <v>0</v>
      </c>
      <c r="J744" s="95">
        <v>0</v>
      </c>
      <c r="K744" s="95">
        <v>0</v>
      </c>
      <c r="L744" s="95">
        <v>2494498.7112</v>
      </c>
      <c r="M744" s="95">
        <v>0</v>
      </c>
      <c r="N744" s="95">
        <v>4310453.1904</v>
      </c>
      <c r="O744" s="95">
        <v>9163825.8312</v>
      </c>
      <c r="P744" s="95">
        <v>0</v>
      </c>
      <c r="Q744" s="95">
        <v>0</v>
      </c>
      <c r="R744" s="95">
        <v>0</v>
      </c>
    </row>
    <row r="745" spans="1:18" ht="18.75" customHeight="1">
      <c r="A745" s="106"/>
      <c r="B745" s="122" t="s">
        <v>101</v>
      </c>
      <c r="C745" s="122"/>
      <c r="D745" s="122"/>
      <c r="E745" s="117"/>
      <c r="F745" s="100"/>
      <c r="G745" s="100"/>
      <c r="H745" s="100"/>
      <c r="I745" s="100"/>
      <c r="J745" s="100"/>
      <c r="K745" s="100"/>
      <c r="L745" s="100"/>
      <c r="M745" s="100"/>
      <c r="N745" s="118"/>
      <c r="O745" s="100"/>
      <c r="P745" s="100"/>
      <c r="Q745" s="100"/>
      <c r="R745" s="100"/>
    </row>
    <row r="746" spans="1:18" ht="18.75" customHeight="1">
      <c r="A746" s="24">
        <f>A743+1</f>
        <v>346</v>
      </c>
      <c r="B746" s="24">
        <v>1</v>
      </c>
      <c r="C746" s="25" t="s">
        <v>102</v>
      </c>
      <c r="D746" s="25" t="s">
        <v>498</v>
      </c>
      <c r="E746" s="94">
        <f aca="true" t="shared" si="46" ref="E746:E775">SUM(F746:R746)</f>
        <v>904475.803</v>
      </c>
      <c r="F746" s="94">
        <v>611856.245</v>
      </c>
      <c r="G746" s="94">
        <v>0</v>
      </c>
      <c r="H746" s="94">
        <v>100810.01699999999</v>
      </c>
      <c r="I746" s="94">
        <v>0</v>
      </c>
      <c r="J746" s="94">
        <v>191809.54099999997</v>
      </c>
      <c r="K746" s="94">
        <v>0</v>
      </c>
      <c r="L746" s="94">
        <v>0</v>
      </c>
      <c r="M746" s="94">
        <v>0</v>
      </c>
      <c r="N746" s="94">
        <v>0</v>
      </c>
      <c r="O746" s="94">
        <v>0</v>
      </c>
      <c r="P746" s="94">
        <v>0</v>
      </c>
      <c r="Q746" s="94">
        <v>0</v>
      </c>
      <c r="R746" s="94">
        <v>0</v>
      </c>
    </row>
    <row r="747" spans="1:18" ht="18.75" customHeight="1">
      <c r="A747" s="24">
        <f>A746+1</f>
        <v>347</v>
      </c>
      <c r="B747" s="24">
        <v>2</v>
      </c>
      <c r="C747" s="25" t="s">
        <v>102</v>
      </c>
      <c r="D747" s="25" t="s">
        <v>499</v>
      </c>
      <c r="E747" s="94">
        <f t="shared" si="46"/>
        <v>3526889.685</v>
      </c>
      <c r="F747" s="94">
        <v>0</v>
      </c>
      <c r="G747" s="94">
        <v>0</v>
      </c>
      <c r="H747" s="94">
        <v>0</v>
      </c>
      <c r="I747" s="94">
        <v>0</v>
      </c>
      <c r="J747" s="94">
        <v>0</v>
      </c>
      <c r="K747" s="94">
        <v>0</v>
      </c>
      <c r="L747" s="94">
        <v>1421877.9300000002</v>
      </c>
      <c r="M747" s="94">
        <v>0</v>
      </c>
      <c r="N747" s="94">
        <v>0</v>
      </c>
      <c r="O747" s="94">
        <v>2105011.755</v>
      </c>
      <c r="P747" s="94">
        <v>0</v>
      </c>
      <c r="Q747" s="94">
        <v>0</v>
      </c>
      <c r="R747" s="94">
        <v>0</v>
      </c>
    </row>
    <row r="748" spans="1:18" ht="18.75" customHeight="1">
      <c r="A748" s="24">
        <f aca="true" t="shared" si="47" ref="A748:A775">A747+1</f>
        <v>348</v>
      </c>
      <c r="B748" s="24">
        <v>3</v>
      </c>
      <c r="C748" s="25" t="s">
        <v>102</v>
      </c>
      <c r="D748" s="25" t="s">
        <v>500</v>
      </c>
      <c r="E748" s="94">
        <f t="shared" si="46"/>
        <v>3519994.495</v>
      </c>
      <c r="F748" s="94">
        <v>0</v>
      </c>
      <c r="G748" s="94">
        <v>0</v>
      </c>
      <c r="H748" s="94">
        <v>0</v>
      </c>
      <c r="I748" s="94">
        <v>0</v>
      </c>
      <c r="J748" s="94">
        <v>0</v>
      </c>
      <c r="K748" s="94">
        <v>0</v>
      </c>
      <c r="L748" s="94">
        <v>1419098.11</v>
      </c>
      <c r="M748" s="94">
        <v>0</v>
      </c>
      <c r="N748" s="94">
        <v>0</v>
      </c>
      <c r="O748" s="94">
        <v>2100896.385</v>
      </c>
      <c r="P748" s="94">
        <v>0</v>
      </c>
      <c r="Q748" s="94">
        <v>0</v>
      </c>
      <c r="R748" s="94">
        <v>0</v>
      </c>
    </row>
    <row r="749" spans="1:18" ht="18.75" customHeight="1">
      <c r="A749" s="24">
        <f t="shared" si="47"/>
        <v>349</v>
      </c>
      <c r="B749" s="24">
        <v>4</v>
      </c>
      <c r="C749" s="25" t="s">
        <v>102</v>
      </c>
      <c r="D749" s="25" t="s">
        <v>501</v>
      </c>
      <c r="E749" s="94">
        <f t="shared" si="46"/>
        <v>1872493.3499999999</v>
      </c>
      <c r="F749" s="94">
        <v>0</v>
      </c>
      <c r="G749" s="94">
        <v>0</v>
      </c>
      <c r="H749" s="94">
        <v>0</v>
      </c>
      <c r="I749" s="94">
        <v>0</v>
      </c>
      <c r="J749" s="94">
        <v>0</v>
      </c>
      <c r="K749" s="94">
        <v>0</v>
      </c>
      <c r="L749" s="94">
        <v>0</v>
      </c>
      <c r="M749" s="94">
        <v>0</v>
      </c>
      <c r="N749" s="94">
        <v>0</v>
      </c>
      <c r="O749" s="94">
        <v>1872493.3499999999</v>
      </c>
      <c r="P749" s="94">
        <v>0</v>
      </c>
      <c r="Q749" s="94">
        <v>0</v>
      </c>
      <c r="R749" s="94">
        <v>0</v>
      </c>
    </row>
    <row r="750" spans="1:18" ht="18.75" customHeight="1">
      <c r="A750" s="24">
        <f t="shared" si="47"/>
        <v>350</v>
      </c>
      <c r="B750" s="24">
        <v>5</v>
      </c>
      <c r="C750" s="25" t="s">
        <v>102</v>
      </c>
      <c r="D750" s="25" t="s">
        <v>502</v>
      </c>
      <c r="E750" s="94">
        <f t="shared" si="46"/>
        <v>1881958.701</v>
      </c>
      <c r="F750" s="94">
        <v>0</v>
      </c>
      <c r="G750" s="94">
        <v>0</v>
      </c>
      <c r="H750" s="94">
        <v>0</v>
      </c>
      <c r="I750" s="94">
        <v>0</v>
      </c>
      <c r="J750" s="94">
        <v>0</v>
      </c>
      <c r="K750" s="94">
        <v>0</v>
      </c>
      <c r="L750" s="94">
        <v>0</v>
      </c>
      <c r="M750" s="94">
        <v>0</v>
      </c>
      <c r="N750" s="94">
        <v>0</v>
      </c>
      <c r="O750" s="94">
        <v>1881958.701</v>
      </c>
      <c r="P750" s="94">
        <v>0</v>
      </c>
      <c r="Q750" s="94">
        <v>0</v>
      </c>
      <c r="R750" s="94">
        <v>0</v>
      </c>
    </row>
    <row r="751" spans="1:18" ht="18.75" customHeight="1">
      <c r="A751" s="24">
        <f t="shared" si="47"/>
        <v>351</v>
      </c>
      <c r="B751" s="24">
        <v>6</v>
      </c>
      <c r="C751" s="25" t="s">
        <v>102</v>
      </c>
      <c r="D751" s="25" t="s">
        <v>179</v>
      </c>
      <c r="E751" s="94">
        <f t="shared" si="46"/>
        <v>4211971.83</v>
      </c>
      <c r="F751" s="94">
        <v>0</v>
      </c>
      <c r="G751" s="94">
        <v>0</v>
      </c>
      <c r="H751" s="94">
        <v>169631.66</v>
      </c>
      <c r="I751" s="94">
        <v>0</v>
      </c>
      <c r="J751" s="94">
        <v>0</v>
      </c>
      <c r="K751" s="94">
        <v>0</v>
      </c>
      <c r="L751" s="94">
        <v>1483033.97</v>
      </c>
      <c r="M751" s="94">
        <v>0</v>
      </c>
      <c r="N751" s="94">
        <v>2559306.1999999997</v>
      </c>
      <c r="O751" s="94">
        <v>0</v>
      </c>
      <c r="P751" s="94">
        <v>0</v>
      </c>
      <c r="Q751" s="94">
        <v>0</v>
      </c>
      <c r="R751" s="94">
        <v>0</v>
      </c>
    </row>
    <row r="752" spans="1:18" ht="18.75" customHeight="1">
      <c r="A752" s="24">
        <f t="shared" si="47"/>
        <v>352</v>
      </c>
      <c r="B752" s="24">
        <v>7</v>
      </c>
      <c r="C752" s="25" t="s">
        <v>102</v>
      </c>
      <c r="D752" s="25" t="s">
        <v>282</v>
      </c>
      <c r="E752" s="94">
        <f t="shared" si="46"/>
        <v>2899747.4880000004</v>
      </c>
      <c r="F752" s="94">
        <v>0</v>
      </c>
      <c r="G752" s="94">
        <v>0</v>
      </c>
      <c r="H752" s="94">
        <v>141030.24</v>
      </c>
      <c r="I752" s="94">
        <v>0</v>
      </c>
      <c r="J752" s="94">
        <v>0</v>
      </c>
      <c r="K752" s="94">
        <v>0</v>
      </c>
      <c r="L752" s="94">
        <v>0</v>
      </c>
      <c r="M752" s="94">
        <v>0</v>
      </c>
      <c r="N752" s="94">
        <v>1731799.2000000002</v>
      </c>
      <c r="O752" s="94">
        <v>1026918.0480000001</v>
      </c>
      <c r="P752" s="94">
        <v>0</v>
      </c>
      <c r="Q752" s="94">
        <v>0</v>
      </c>
      <c r="R752" s="94">
        <v>0</v>
      </c>
    </row>
    <row r="753" spans="1:18" ht="18.75" customHeight="1">
      <c r="A753" s="24">
        <f t="shared" si="47"/>
        <v>353</v>
      </c>
      <c r="B753" s="24">
        <v>8</v>
      </c>
      <c r="C753" s="25" t="s">
        <v>102</v>
      </c>
      <c r="D753" s="25" t="s">
        <v>283</v>
      </c>
      <c r="E753" s="94">
        <f t="shared" si="46"/>
        <v>3181607.142</v>
      </c>
      <c r="F753" s="94">
        <v>0</v>
      </c>
      <c r="G753" s="94">
        <v>0</v>
      </c>
      <c r="H753" s="94">
        <v>129856.88474793</v>
      </c>
      <c r="I753" s="94">
        <v>385412.222</v>
      </c>
      <c r="J753" s="94">
        <v>0</v>
      </c>
      <c r="K753" s="94">
        <v>0</v>
      </c>
      <c r="L753" s="94">
        <v>0</v>
      </c>
      <c r="M753" s="94">
        <v>0</v>
      </c>
      <c r="N753" s="94">
        <v>2666338.03525207</v>
      </c>
      <c r="O753" s="94">
        <v>0</v>
      </c>
      <c r="P753" s="94">
        <v>0</v>
      </c>
      <c r="Q753" s="94">
        <v>0</v>
      </c>
      <c r="R753" s="94">
        <v>0</v>
      </c>
    </row>
    <row r="754" spans="1:18" ht="18.75" customHeight="1">
      <c r="A754" s="24">
        <f t="shared" si="47"/>
        <v>354</v>
      </c>
      <c r="B754" s="24">
        <v>9</v>
      </c>
      <c r="C754" s="25" t="s">
        <v>102</v>
      </c>
      <c r="D754" s="25" t="s">
        <v>180</v>
      </c>
      <c r="E754" s="94">
        <f t="shared" si="46"/>
        <v>7106883.318</v>
      </c>
      <c r="F754" s="94">
        <v>0</v>
      </c>
      <c r="G754" s="94">
        <v>0</v>
      </c>
      <c r="H754" s="94">
        <v>0</v>
      </c>
      <c r="I754" s="94">
        <v>0</v>
      </c>
      <c r="J754" s="94">
        <v>0</v>
      </c>
      <c r="K754" s="94">
        <v>0</v>
      </c>
      <c r="L754" s="94">
        <v>0</v>
      </c>
      <c r="M754" s="94">
        <v>0</v>
      </c>
      <c r="N754" s="94">
        <v>3825287.28</v>
      </c>
      <c r="O754" s="94">
        <v>3281596.0379999997</v>
      </c>
      <c r="P754" s="94">
        <v>0</v>
      </c>
      <c r="Q754" s="94">
        <v>0</v>
      </c>
      <c r="R754" s="94">
        <v>0</v>
      </c>
    </row>
    <row r="755" spans="1:18" ht="18.75" customHeight="1">
      <c r="A755" s="24">
        <f t="shared" si="47"/>
        <v>355</v>
      </c>
      <c r="B755" s="24">
        <v>10</v>
      </c>
      <c r="C755" s="25" t="s">
        <v>102</v>
      </c>
      <c r="D755" s="25" t="s">
        <v>181</v>
      </c>
      <c r="E755" s="94">
        <f t="shared" si="46"/>
        <v>7909905.875</v>
      </c>
      <c r="F755" s="94">
        <v>0</v>
      </c>
      <c r="G755" s="94">
        <v>0</v>
      </c>
      <c r="H755" s="94">
        <v>0</v>
      </c>
      <c r="I755" s="94">
        <v>0</v>
      </c>
      <c r="J755" s="94">
        <v>0</v>
      </c>
      <c r="K755" s="94">
        <v>0</v>
      </c>
      <c r="L755" s="94">
        <v>0</v>
      </c>
      <c r="M755" s="94">
        <v>0</v>
      </c>
      <c r="N755" s="94">
        <v>4257515</v>
      </c>
      <c r="O755" s="94">
        <v>3652390.875</v>
      </c>
      <c r="P755" s="94">
        <v>0</v>
      </c>
      <c r="Q755" s="94">
        <v>0</v>
      </c>
      <c r="R755" s="94">
        <v>0</v>
      </c>
    </row>
    <row r="756" spans="1:18" ht="18.75" customHeight="1">
      <c r="A756" s="24">
        <f t="shared" si="47"/>
        <v>356</v>
      </c>
      <c r="B756" s="24">
        <v>11</v>
      </c>
      <c r="C756" s="25" t="s">
        <v>182</v>
      </c>
      <c r="D756" s="25" t="s">
        <v>284</v>
      </c>
      <c r="E756" s="94">
        <f t="shared" si="46"/>
        <v>1827287.3760000002</v>
      </c>
      <c r="F756" s="94">
        <v>1211452.512</v>
      </c>
      <c r="G756" s="94">
        <v>615834.864</v>
      </c>
      <c r="H756" s="94">
        <v>0</v>
      </c>
      <c r="I756" s="94">
        <v>0</v>
      </c>
      <c r="J756" s="94">
        <v>0</v>
      </c>
      <c r="K756" s="94">
        <v>0</v>
      </c>
      <c r="L756" s="94">
        <v>0</v>
      </c>
      <c r="M756" s="94">
        <v>0</v>
      </c>
      <c r="N756" s="94">
        <v>0</v>
      </c>
      <c r="O756" s="94">
        <v>0</v>
      </c>
      <c r="P756" s="94">
        <v>0</v>
      </c>
      <c r="Q756" s="94">
        <v>0</v>
      </c>
      <c r="R756" s="94">
        <v>0</v>
      </c>
    </row>
    <row r="757" spans="1:18" ht="18.75" customHeight="1">
      <c r="A757" s="24">
        <f t="shared" si="47"/>
        <v>357</v>
      </c>
      <c r="B757" s="24">
        <v>12</v>
      </c>
      <c r="C757" s="25" t="s">
        <v>182</v>
      </c>
      <c r="D757" s="25" t="s">
        <v>285</v>
      </c>
      <c r="E757" s="94">
        <f t="shared" si="46"/>
        <v>417602.556</v>
      </c>
      <c r="F757" s="94">
        <v>0</v>
      </c>
      <c r="G757" s="94">
        <v>0</v>
      </c>
      <c r="H757" s="94">
        <v>417602.556</v>
      </c>
      <c r="I757" s="94">
        <v>0</v>
      </c>
      <c r="J757" s="94">
        <v>0</v>
      </c>
      <c r="K757" s="94">
        <v>0</v>
      </c>
      <c r="L757" s="94">
        <v>0</v>
      </c>
      <c r="M757" s="94">
        <v>0</v>
      </c>
      <c r="N757" s="94">
        <v>0</v>
      </c>
      <c r="O757" s="94">
        <v>0</v>
      </c>
      <c r="P757" s="94">
        <v>0</v>
      </c>
      <c r="Q757" s="94">
        <v>0</v>
      </c>
      <c r="R757" s="94">
        <v>0</v>
      </c>
    </row>
    <row r="758" spans="1:18" ht="18.75" customHeight="1">
      <c r="A758" s="24">
        <f t="shared" si="47"/>
        <v>358</v>
      </c>
      <c r="B758" s="24">
        <v>13</v>
      </c>
      <c r="C758" s="25" t="s">
        <v>182</v>
      </c>
      <c r="D758" s="25" t="s">
        <v>286</v>
      </c>
      <c r="E758" s="94">
        <f t="shared" si="46"/>
        <v>2321332.784</v>
      </c>
      <c r="F758" s="94">
        <v>1646850.5760000001</v>
      </c>
      <c r="G758" s="94"/>
      <c r="H758" s="94"/>
      <c r="I758" s="94">
        <v>674482.2080000001</v>
      </c>
      <c r="J758" s="94">
        <v>0</v>
      </c>
      <c r="K758" s="94">
        <v>0</v>
      </c>
      <c r="L758" s="94">
        <v>0</v>
      </c>
      <c r="M758" s="94">
        <v>0</v>
      </c>
      <c r="N758" s="94">
        <v>0</v>
      </c>
      <c r="O758" s="94">
        <v>0</v>
      </c>
      <c r="P758" s="94">
        <v>0</v>
      </c>
      <c r="Q758" s="94">
        <v>0</v>
      </c>
      <c r="R758" s="94">
        <v>0</v>
      </c>
    </row>
    <row r="759" spans="1:18" ht="18.75" customHeight="1">
      <c r="A759" s="24">
        <f t="shared" si="47"/>
        <v>359</v>
      </c>
      <c r="B759" s="24">
        <v>14</v>
      </c>
      <c r="C759" s="25" t="s">
        <v>182</v>
      </c>
      <c r="D759" s="25" t="s">
        <v>287</v>
      </c>
      <c r="E759" s="94">
        <f t="shared" si="46"/>
        <v>2804437.866</v>
      </c>
      <c r="F759" s="94">
        <v>1625165.2619999999</v>
      </c>
      <c r="G759" s="94">
        <v>1179272.604</v>
      </c>
      <c r="H759" s="94">
        <v>0</v>
      </c>
      <c r="I759" s="94">
        <v>0</v>
      </c>
      <c r="J759" s="94">
        <v>0</v>
      </c>
      <c r="K759" s="94">
        <v>0</v>
      </c>
      <c r="L759" s="94">
        <v>0</v>
      </c>
      <c r="M759" s="94">
        <v>0</v>
      </c>
      <c r="N759" s="94">
        <v>0</v>
      </c>
      <c r="O759" s="94">
        <v>0</v>
      </c>
      <c r="P759" s="94">
        <v>0</v>
      </c>
      <c r="Q759" s="94">
        <v>0</v>
      </c>
      <c r="R759" s="94">
        <v>0</v>
      </c>
    </row>
    <row r="760" spans="1:18" ht="18.75" customHeight="1">
      <c r="A760" s="24">
        <f t="shared" si="47"/>
        <v>360</v>
      </c>
      <c r="B760" s="24">
        <v>15</v>
      </c>
      <c r="C760" s="25" t="s">
        <v>182</v>
      </c>
      <c r="D760" s="25" t="s">
        <v>503</v>
      </c>
      <c r="E760" s="94">
        <f t="shared" si="46"/>
        <v>2121219.8039999995</v>
      </c>
      <c r="F760" s="94">
        <v>720520.494</v>
      </c>
      <c r="G760" s="94">
        <v>0</v>
      </c>
      <c r="H760" s="94">
        <v>452271.67799999996</v>
      </c>
      <c r="I760" s="94">
        <v>729271.718</v>
      </c>
      <c r="J760" s="94">
        <v>219155.914</v>
      </c>
      <c r="K760" s="94">
        <v>0</v>
      </c>
      <c r="L760" s="94">
        <v>0</v>
      </c>
      <c r="M760" s="94">
        <v>0</v>
      </c>
      <c r="N760" s="94">
        <v>0</v>
      </c>
      <c r="O760" s="94">
        <v>0</v>
      </c>
      <c r="P760" s="94">
        <v>0</v>
      </c>
      <c r="Q760" s="94">
        <v>0</v>
      </c>
      <c r="R760" s="94">
        <v>0</v>
      </c>
    </row>
    <row r="761" spans="1:18" ht="18.75" customHeight="1">
      <c r="A761" s="24">
        <f t="shared" si="47"/>
        <v>361</v>
      </c>
      <c r="B761" s="24">
        <v>16</v>
      </c>
      <c r="C761" s="25" t="s">
        <v>182</v>
      </c>
      <c r="D761" s="25" t="s">
        <v>504</v>
      </c>
      <c r="E761" s="94">
        <f t="shared" si="46"/>
        <v>835745.6</v>
      </c>
      <c r="F761" s="94">
        <v>0</v>
      </c>
      <c r="G761" s="94">
        <v>0</v>
      </c>
      <c r="H761" s="94">
        <v>835745.6</v>
      </c>
      <c r="I761" s="94">
        <v>0</v>
      </c>
      <c r="J761" s="94">
        <v>0</v>
      </c>
      <c r="K761" s="94">
        <v>0</v>
      </c>
      <c r="L761" s="94">
        <v>0</v>
      </c>
      <c r="M761" s="94">
        <v>0</v>
      </c>
      <c r="N761" s="94">
        <v>0</v>
      </c>
      <c r="O761" s="94">
        <v>0</v>
      </c>
      <c r="P761" s="94">
        <v>0</v>
      </c>
      <c r="Q761" s="94">
        <v>0</v>
      </c>
      <c r="R761" s="94">
        <v>0</v>
      </c>
    </row>
    <row r="762" spans="1:18" ht="18.75" customHeight="1">
      <c r="A762" s="24">
        <f t="shared" si="47"/>
        <v>362</v>
      </c>
      <c r="B762" s="24">
        <v>17</v>
      </c>
      <c r="C762" s="25" t="s">
        <v>182</v>
      </c>
      <c r="D762" s="25" t="s">
        <v>288</v>
      </c>
      <c r="E762" s="94">
        <f t="shared" si="46"/>
        <v>4460569.006</v>
      </c>
      <c r="F762" s="94">
        <v>3164514.2339999997</v>
      </c>
      <c r="G762" s="94"/>
      <c r="H762" s="94"/>
      <c r="I762" s="94">
        <v>1296054.772</v>
      </c>
      <c r="J762" s="94">
        <v>0</v>
      </c>
      <c r="K762" s="94">
        <v>0</v>
      </c>
      <c r="L762" s="94">
        <v>0</v>
      </c>
      <c r="M762" s="94">
        <v>0</v>
      </c>
      <c r="N762" s="94">
        <v>0</v>
      </c>
      <c r="O762" s="94">
        <v>0</v>
      </c>
      <c r="P762" s="94">
        <v>0</v>
      </c>
      <c r="Q762" s="94">
        <v>0</v>
      </c>
      <c r="R762" s="94">
        <v>0</v>
      </c>
    </row>
    <row r="763" spans="1:18" ht="18.75" customHeight="1">
      <c r="A763" s="24">
        <f t="shared" si="47"/>
        <v>363</v>
      </c>
      <c r="B763" s="24">
        <v>18</v>
      </c>
      <c r="C763" s="25" t="s">
        <v>182</v>
      </c>
      <c r="D763" s="25" t="s">
        <v>289</v>
      </c>
      <c r="E763" s="94">
        <f t="shared" si="46"/>
        <v>5905176.028</v>
      </c>
      <c r="F763" s="94">
        <v>3835554.48</v>
      </c>
      <c r="G763" s="94"/>
      <c r="H763" s="94"/>
      <c r="I763" s="94">
        <v>2069621.548</v>
      </c>
      <c r="J763" s="94">
        <v>0</v>
      </c>
      <c r="K763" s="94">
        <v>0</v>
      </c>
      <c r="L763" s="94">
        <v>0</v>
      </c>
      <c r="M763" s="94">
        <v>0</v>
      </c>
      <c r="N763" s="94">
        <v>0</v>
      </c>
      <c r="O763" s="94">
        <v>0</v>
      </c>
      <c r="P763" s="94">
        <v>0</v>
      </c>
      <c r="Q763" s="94">
        <v>0</v>
      </c>
      <c r="R763" s="94">
        <v>0</v>
      </c>
    </row>
    <row r="764" spans="1:18" ht="18.75" customHeight="1">
      <c r="A764" s="24">
        <f t="shared" si="47"/>
        <v>364</v>
      </c>
      <c r="B764" s="24">
        <v>19</v>
      </c>
      <c r="C764" s="25" t="s">
        <v>182</v>
      </c>
      <c r="D764" s="25" t="s">
        <v>188</v>
      </c>
      <c r="E764" s="94">
        <f t="shared" si="46"/>
        <v>570528.7080000001</v>
      </c>
      <c r="F764" s="94">
        <v>0</v>
      </c>
      <c r="G764" s="94">
        <v>0</v>
      </c>
      <c r="H764" s="94">
        <v>0</v>
      </c>
      <c r="I764" s="94">
        <v>0</v>
      </c>
      <c r="J764" s="94">
        <v>570528.7080000001</v>
      </c>
      <c r="K764" s="94">
        <v>0</v>
      </c>
      <c r="L764" s="94">
        <v>0</v>
      </c>
      <c r="M764" s="94">
        <v>0</v>
      </c>
      <c r="N764" s="94">
        <v>0</v>
      </c>
      <c r="O764" s="94">
        <v>0</v>
      </c>
      <c r="P764" s="94">
        <v>0</v>
      </c>
      <c r="Q764" s="94">
        <v>0</v>
      </c>
      <c r="R764" s="94">
        <v>0</v>
      </c>
    </row>
    <row r="765" spans="1:18" ht="18.75" customHeight="1">
      <c r="A765" s="24">
        <f t="shared" si="47"/>
        <v>365</v>
      </c>
      <c r="B765" s="24">
        <v>20</v>
      </c>
      <c r="C765" s="25" t="s">
        <v>182</v>
      </c>
      <c r="D765" s="25" t="s">
        <v>290</v>
      </c>
      <c r="E765" s="94">
        <f t="shared" si="46"/>
        <v>3576941.7440000004</v>
      </c>
      <c r="F765" s="94">
        <v>1323683.2440000002</v>
      </c>
      <c r="G765" s="94">
        <v>1391130.156</v>
      </c>
      <c r="H765" s="94"/>
      <c r="I765" s="94">
        <v>862128.3440000002</v>
      </c>
      <c r="J765" s="94">
        <v>0</v>
      </c>
      <c r="K765" s="94">
        <v>0</v>
      </c>
      <c r="L765" s="94">
        <v>0</v>
      </c>
      <c r="M765" s="94">
        <v>0</v>
      </c>
      <c r="N765" s="94">
        <v>0</v>
      </c>
      <c r="O765" s="94">
        <v>0</v>
      </c>
      <c r="P765" s="94">
        <v>0</v>
      </c>
      <c r="Q765" s="94">
        <v>0</v>
      </c>
      <c r="R765" s="94">
        <v>0</v>
      </c>
    </row>
    <row r="766" spans="1:18" ht="18.75" customHeight="1">
      <c r="A766" s="24">
        <f t="shared" si="47"/>
        <v>366</v>
      </c>
      <c r="B766" s="24">
        <v>21</v>
      </c>
      <c r="C766" s="25" t="s">
        <v>182</v>
      </c>
      <c r="D766" s="25" t="s">
        <v>291</v>
      </c>
      <c r="E766" s="94">
        <f t="shared" si="46"/>
        <v>4417344.075999999</v>
      </c>
      <c r="F766" s="94">
        <v>2789903.0039999997</v>
      </c>
      <c r="G766" s="94"/>
      <c r="H766" s="94">
        <v>484811.64</v>
      </c>
      <c r="I766" s="94">
        <v>1142629.432</v>
      </c>
      <c r="J766" s="94">
        <v>0</v>
      </c>
      <c r="K766" s="94">
        <v>0</v>
      </c>
      <c r="L766" s="94">
        <v>0</v>
      </c>
      <c r="M766" s="94">
        <v>0</v>
      </c>
      <c r="N766" s="94">
        <v>0</v>
      </c>
      <c r="O766" s="94">
        <v>0</v>
      </c>
      <c r="P766" s="94">
        <v>0</v>
      </c>
      <c r="Q766" s="94">
        <v>0</v>
      </c>
      <c r="R766" s="94">
        <v>0</v>
      </c>
    </row>
    <row r="767" spans="1:18" ht="18.75" customHeight="1">
      <c r="A767" s="24">
        <f t="shared" si="47"/>
        <v>367</v>
      </c>
      <c r="B767" s="24">
        <v>22</v>
      </c>
      <c r="C767" s="25" t="s">
        <v>182</v>
      </c>
      <c r="D767" s="25" t="s">
        <v>292</v>
      </c>
      <c r="E767" s="94">
        <f t="shared" si="46"/>
        <v>4127351.55</v>
      </c>
      <c r="F767" s="94">
        <v>2505116.25</v>
      </c>
      <c r="G767" s="94">
        <v>0</v>
      </c>
      <c r="H767" s="94">
        <v>596242.8</v>
      </c>
      <c r="I767" s="94">
        <v>1025992.5</v>
      </c>
      <c r="J767" s="94">
        <v>0</v>
      </c>
      <c r="K767" s="94">
        <v>0</v>
      </c>
      <c r="L767" s="94">
        <v>0</v>
      </c>
      <c r="M767" s="94">
        <v>0</v>
      </c>
      <c r="N767" s="94">
        <v>0</v>
      </c>
      <c r="O767" s="94">
        <v>0</v>
      </c>
      <c r="P767" s="94">
        <v>0</v>
      </c>
      <c r="Q767" s="94">
        <v>0</v>
      </c>
      <c r="R767" s="94">
        <v>0</v>
      </c>
    </row>
    <row r="768" spans="1:18" ht="18.75" customHeight="1">
      <c r="A768" s="24">
        <f t="shared" si="47"/>
        <v>368</v>
      </c>
      <c r="B768" s="24">
        <v>23</v>
      </c>
      <c r="C768" s="25" t="s">
        <v>182</v>
      </c>
      <c r="D768" s="25" t="s">
        <v>183</v>
      </c>
      <c r="E768" s="94">
        <f t="shared" si="46"/>
        <v>966122.85</v>
      </c>
      <c r="F768" s="94">
        <v>0</v>
      </c>
      <c r="G768" s="94">
        <v>0</v>
      </c>
      <c r="H768" s="94">
        <v>966122.85</v>
      </c>
      <c r="I768" s="94">
        <v>0</v>
      </c>
      <c r="J768" s="94">
        <v>0</v>
      </c>
      <c r="K768" s="94">
        <v>0</v>
      </c>
      <c r="L768" s="94">
        <v>0</v>
      </c>
      <c r="M768" s="94">
        <v>0</v>
      </c>
      <c r="N768" s="94">
        <v>0</v>
      </c>
      <c r="O768" s="94">
        <v>0</v>
      </c>
      <c r="P768" s="94">
        <v>0</v>
      </c>
      <c r="Q768" s="94">
        <v>0</v>
      </c>
      <c r="R768" s="94">
        <v>0</v>
      </c>
    </row>
    <row r="769" spans="1:18" ht="18.75" customHeight="1">
      <c r="A769" s="24">
        <f t="shared" si="47"/>
        <v>369</v>
      </c>
      <c r="B769" s="24">
        <v>24</v>
      </c>
      <c r="C769" s="25" t="s">
        <v>182</v>
      </c>
      <c r="D769" s="25" t="s">
        <v>293</v>
      </c>
      <c r="E769" s="94">
        <f t="shared" si="46"/>
        <v>2761193.82</v>
      </c>
      <c r="F769" s="94">
        <v>1602863.304</v>
      </c>
      <c r="G769" s="94">
        <v>0</v>
      </c>
      <c r="H769" s="94">
        <v>457664.61999999994</v>
      </c>
      <c r="I769" s="94">
        <v>700665.896</v>
      </c>
      <c r="J769" s="94">
        <v>0</v>
      </c>
      <c r="K769" s="94">
        <v>0</v>
      </c>
      <c r="L769" s="94">
        <v>0</v>
      </c>
      <c r="M769" s="94">
        <v>0</v>
      </c>
      <c r="N769" s="94">
        <v>0</v>
      </c>
      <c r="O769" s="94">
        <v>0</v>
      </c>
      <c r="P769" s="94">
        <v>0</v>
      </c>
      <c r="Q769" s="94">
        <v>0</v>
      </c>
      <c r="R769" s="94">
        <v>0</v>
      </c>
    </row>
    <row r="770" spans="1:18" ht="18.75" customHeight="1">
      <c r="A770" s="24">
        <f t="shared" si="47"/>
        <v>370</v>
      </c>
      <c r="B770" s="24">
        <v>25</v>
      </c>
      <c r="C770" s="25" t="s">
        <v>182</v>
      </c>
      <c r="D770" s="25" t="s">
        <v>505</v>
      </c>
      <c r="E770" s="94">
        <f t="shared" si="46"/>
        <v>914859.72</v>
      </c>
      <c r="F770" s="94">
        <v>0</v>
      </c>
      <c r="G770" s="94">
        <v>0</v>
      </c>
      <c r="H770" s="94">
        <v>914859.72</v>
      </c>
      <c r="I770" s="94">
        <v>0</v>
      </c>
      <c r="J770" s="94">
        <v>0</v>
      </c>
      <c r="K770" s="94">
        <v>0</v>
      </c>
      <c r="L770" s="94">
        <v>0</v>
      </c>
      <c r="M770" s="94">
        <v>0</v>
      </c>
      <c r="N770" s="94">
        <v>0</v>
      </c>
      <c r="O770" s="94">
        <v>0</v>
      </c>
      <c r="P770" s="94">
        <v>0</v>
      </c>
      <c r="Q770" s="94">
        <v>0</v>
      </c>
      <c r="R770" s="94">
        <v>0</v>
      </c>
    </row>
    <row r="771" spans="1:18" ht="18.75" customHeight="1">
      <c r="A771" s="24">
        <f t="shared" si="47"/>
        <v>371</v>
      </c>
      <c r="B771" s="24">
        <v>26</v>
      </c>
      <c r="C771" s="25" t="s">
        <v>182</v>
      </c>
      <c r="D771" s="25" t="s">
        <v>506</v>
      </c>
      <c r="E771" s="94">
        <f t="shared" si="46"/>
        <v>1327504.08</v>
      </c>
      <c r="F771" s="94">
        <v>0</v>
      </c>
      <c r="G771" s="94">
        <v>0</v>
      </c>
      <c r="H771" s="94">
        <v>886160.31</v>
      </c>
      <c r="I771" s="94">
        <v>0</v>
      </c>
      <c r="J771" s="94">
        <v>441343.77</v>
      </c>
      <c r="K771" s="94">
        <v>0</v>
      </c>
      <c r="L771" s="94">
        <v>0</v>
      </c>
      <c r="M771" s="94">
        <v>0</v>
      </c>
      <c r="N771" s="94">
        <v>0</v>
      </c>
      <c r="O771" s="94">
        <v>0</v>
      </c>
      <c r="P771" s="94">
        <v>0</v>
      </c>
      <c r="Q771" s="94">
        <v>0</v>
      </c>
      <c r="R771" s="94">
        <v>0</v>
      </c>
    </row>
    <row r="772" spans="1:18" ht="18.75" customHeight="1">
      <c r="A772" s="24">
        <f t="shared" si="47"/>
        <v>372</v>
      </c>
      <c r="B772" s="24">
        <v>27</v>
      </c>
      <c r="C772" s="25" t="s">
        <v>294</v>
      </c>
      <c r="D772" s="25" t="s">
        <v>295</v>
      </c>
      <c r="E772" s="94">
        <f t="shared" si="46"/>
        <v>3660231.2860000003</v>
      </c>
      <c r="F772" s="94">
        <v>0</v>
      </c>
      <c r="G772" s="94">
        <v>0</v>
      </c>
      <c r="H772" s="94">
        <v>131541.636</v>
      </c>
      <c r="I772" s="94">
        <v>0</v>
      </c>
      <c r="J772" s="94">
        <v>0</v>
      </c>
      <c r="K772" s="94">
        <v>0</v>
      </c>
      <c r="L772" s="94">
        <v>0</v>
      </c>
      <c r="M772" s="94">
        <v>0</v>
      </c>
      <c r="N772" s="94">
        <v>3528689.6500000004</v>
      </c>
      <c r="O772" s="94">
        <v>0</v>
      </c>
      <c r="P772" s="94">
        <v>0</v>
      </c>
      <c r="Q772" s="94">
        <v>0</v>
      </c>
      <c r="R772" s="94">
        <v>0</v>
      </c>
    </row>
    <row r="773" spans="1:18" ht="18.75" customHeight="1">
      <c r="A773" s="24">
        <f t="shared" si="47"/>
        <v>373</v>
      </c>
      <c r="B773" s="24">
        <v>28</v>
      </c>
      <c r="C773" s="25" t="s">
        <v>294</v>
      </c>
      <c r="D773" s="25" t="s">
        <v>507</v>
      </c>
      <c r="E773" s="94">
        <f t="shared" si="46"/>
        <v>2641468.624</v>
      </c>
      <c r="F773" s="94">
        <v>0</v>
      </c>
      <c r="G773" s="94">
        <v>0</v>
      </c>
      <c r="H773" s="94">
        <v>164194.544</v>
      </c>
      <c r="I773" s="94">
        <v>0</v>
      </c>
      <c r="J773" s="94">
        <v>0</v>
      </c>
      <c r="K773" s="94">
        <v>0</v>
      </c>
      <c r="L773" s="94">
        <v>0</v>
      </c>
      <c r="M773" s="94">
        <v>0</v>
      </c>
      <c r="N773" s="94">
        <v>2477274.0799999996</v>
      </c>
      <c r="O773" s="94">
        <v>0</v>
      </c>
      <c r="P773" s="94">
        <v>0</v>
      </c>
      <c r="Q773" s="94">
        <v>0</v>
      </c>
      <c r="R773" s="94">
        <v>0</v>
      </c>
    </row>
    <row r="774" spans="1:18" ht="18.75" customHeight="1">
      <c r="A774" s="24">
        <f t="shared" si="47"/>
        <v>374</v>
      </c>
      <c r="B774" s="24">
        <v>29</v>
      </c>
      <c r="C774" s="25" t="s">
        <v>294</v>
      </c>
      <c r="D774" s="25" t="s">
        <v>508</v>
      </c>
      <c r="E774" s="94">
        <f t="shared" si="46"/>
        <v>4766645.692</v>
      </c>
      <c r="F774" s="94">
        <v>0</v>
      </c>
      <c r="G774" s="94">
        <v>0</v>
      </c>
      <c r="H774" s="94">
        <v>164194.544</v>
      </c>
      <c r="I774" s="94">
        <v>0</v>
      </c>
      <c r="J774" s="94">
        <v>0</v>
      </c>
      <c r="K774" s="94">
        <v>0</v>
      </c>
      <c r="L774" s="94">
        <v>0</v>
      </c>
      <c r="M774" s="94">
        <v>0</v>
      </c>
      <c r="N774" s="94">
        <v>2477274.0799999996</v>
      </c>
      <c r="O774" s="94">
        <v>2125177.068</v>
      </c>
      <c r="P774" s="94">
        <v>0</v>
      </c>
      <c r="Q774" s="94">
        <v>0</v>
      </c>
      <c r="R774" s="94">
        <v>0</v>
      </c>
    </row>
    <row r="775" spans="1:18" ht="18.75" customHeight="1">
      <c r="A775" s="24">
        <f t="shared" si="47"/>
        <v>375</v>
      </c>
      <c r="B775" s="24">
        <v>30</v>
      </c>
      <c r="C775" s="25" t="s">
        <v>509</v>
      </c>
      <c r="D775" s="25" t="s">
        <v>510</v>
      </c>
      <c r="E775" s="94">
        <f t="shared" si="46"/>
        <v>1735719.608</v>
      </c>
      <c r="F775" s="94">
        <v>0</v>
      </c>
      <c r="G775" s="94">
        <v>0</v>
      </c>
      <c r="H775" s="94">
        <v>0</v>
      </c>
      <c r="I775" s="94">
        <v>0</v>
      </c>
      <c r="J775" s="94">
        <v>0</v>
      </c>
      <c r="K775" s="94">
        <v>0</v>
      </c>
      <c r="L775" s="94">
        <v>1735719.608</v>
      </c>
      <c r="M775" s="94">
        <v>0</v>
      </c>
      <c r="N775" s="94">
        <v>0</v>
      </c>
      <c r="O775" s="94">
        <v>0</v>
      </c>
      <c r="P775" s="94">
        <v>0</v>
      </c>
      <c r="Q775" s="94">
        <v>0</v>
      </c>
      <c r="R775" s="94">
        <v>0</v>
      </c>
    </row>
    <row r="776" spans="1:18" ht="18.75" customHeight="1">
      <c r="A776" s="106"/>
      <c r="B776" s="122" t="s">
        <v>52</v>
      </c>
      <c r="C776" s="122"/>
      <c r="D776" s="122"/>
      <c r="E776" s="95">
        <f>SUM(E746:E775)</f>
        <v>89175210.46499997</v>
      </c>
      <c r="F776" s="95">
        <v>21037479.605000004</v>
      </c>
      <c r="G776" s="95">
        <v>3186237.624</v>
      </c>
      <c r="H776" s="95">
        <v>7012741.299747929</v>
      </c>
      <c r="I776" s="95">
        <v>8886258.64</v>
      </c>
      <c r="J776" s="95">
        <v>1422837.9330000002</v>
      </c>
      <c r="K776" s="95">
        <v>0</v>
      </c>
      <c r="L776" s="95">
        <v>6059729.618</v>
      </c>
      <c r="M776" s="95">
        <v>0</v>
      </c>
      <c r="N776" s="95">
        <v>23523483.525252067</v>
      </c>
      <c r="O776" s="95">
        <v>18046442.22</v>
      </c>
      <c r="P776" s="95">
        <v>0</v>
      </c>
      <c r="Q776" s="95">
        <v>0</v>
      </c>
      <c r="R776" s="95">
        <v>0</v>
      </c>
    </row>
    <row r="777" spans="1:18" ht="18.75" customHeight="1">
      <c r="A777" s="106"/>
      <c r="B777" s="122" t="s">
        <v>296</v>
      </c>
      <c r="C777" s="122"/>
      <c r="D777" s="122"/>
      <c r="E777" s="95">
        <f>E776+E744+E740+E736+E732+E728+E722+E716+E710+E663+E658+E582+E567+E563+E560+E549+E461+E458+E451+E446+E438+E431+E427+E422+E352</f>
        <v>2095270141.5928717</v>
      </c>
      <c r="F777" s="95">
        <v>475814066.57497656</v>
      </c>
      <c r="G777" s="95">
        <v>229641756.1004313</v>
      </c>
      <c r="H777" s="95">
        <v>82775597.15499625</v>
      </c>
      <c r="I777" s="95">
        <v>176831257.51283953</v>
      </c>
      <c r="J777" s="95">
        <v>13406990.414756121</v>
      </c>
      <c r="K777" s="95">
        <v>0</v>
      </c>
      <c r="L777" s="95">
        <v>290646647.87721926</v>
      </c>
      <c r="M777" s="95">
        <v>13306625.749999998</v>
      </c>
      <c r="N777" s="95">
        <v>470120410.5023521</v>
      </c>
      <c r="O777" s="95">
        <v>346820135.1554432</v>
      </c>
      <c r="P777" s="95">
        <v>1086895.038</v>
      </c>
      <c r="Q777" s="95">
        <v>1161489.7658571757</v>
      </c>
      <c r="R777" s="95">
        <v>331898.684</v>
      </c>
    </row>
  </sheetData>
  <sheetProtection/>
  <autoFilter ref="A9:R777"/>
  <mergeCells count="160">
    <mergeCell ref="N7:N8"/>
    <mergeCell ref="O7:O8"/>
    <mergeCell ref="E6:E8"/>
    <mergeCell ref="F6:R6"/>
    <mergeCell ref="N1:R1"/>
    <mergeCell ref="N2:R2"/>
    <mergeCell ref="A3:R3"/>
    <mergeCell ref="A4:R4"/>
    <mergeCell ref="A6:A9"/>
    <mergeCell ref="B6:B9"/>
    <mergeCell ref="P7:P8"/>
    <mergeCell ref="Q7:Q8"/>
    <mergeCell ref="R7:R8"/>
    <mergeCell ref="M7:M8"/>
    <mergeCell ref="A10:D10"/>
    <mergeCell ref="B11:D11"/>
    <mergeCell ref="B15:D15"/>
    <mergeCell ref="F7:J7"/>
    <mergeCell ref="K7:K8"/>
    <mergeCell ref="L7:L8"/>
    <mergeCell ref="C6:C9"/>
    <mergeCell ref="D6:D9"/>
    <mergeCell ref="B16:D16"/>
    <mergeCell ref="B41:D41"/>
    <mergeCell ref="B42:D42"/>
    <mergeCell ref="B44:D44"/>
    <mergeCell ref="B45:D45"/>
    <mergeCell ref="B47:D47"/>
    <mergeCell ref="B48:D48"/>
    <mergeCell ref="B50:D50"/>
    <mergeCell ref="B51:D51"/>
    <mergeCell ref="B53:D53"/>
    <mergeCell ref="B54:D54"/>
    <mergeCell ref="B57:D57"/>
    <mergeCell ref="B58:D58"/>
    <mergeCell ref="B110:D110"/>
    <mergeCell ref="B111:D111"/>
    <mergeCell ref="B114:D114"/>
    <mergeCell ref="B115:D115"/>
    <mergeCell ref="B117:D117"/>
    <mergeCell ref="B118:D118"/>
    <mergeCell ref="B120:D120"/>
    <mergeCell ref="B121:D121"/>
    <mergeCell ref="B124:D124"/>
    <mergeCell ref="B125:D125"/>
    <mergeCell ref="B127:D127"/>
    <mergeCell ref="B128:D128"/>
    <mergeCell ref="B130:D130"/>
    <mergeCell ref="B131:D131"/>
    <mergeCell ref="B152:D152"/>
    <mergeCell ref="B153:D153"/>
    <mergeCell ref="B155:D155"/>
    <mergeCell ref="B156:D156"/>
    <mergeCell ref="B158:D158"/>
    <mergeCell ref="B159:D159"/>
    <mergeCell ref="B161:D161"/>
    <mergeCell ref="B162:D162"/>
    <mergeCell ref="B165:D165"/>
    <mergeCell ref="B166:D166"/>
    <mergeCell ref="B169:D169"/>
    <mergeCell ref="B170:D170"/>
    <mergeCell ref="B175:D175"/>
    <mergeCell ref="B176:D176"/>
    <mergeCell ref="B178:D178"/>
    <mergeCell ref="B179:D179"/>
    <mergeCell ref="A180:D180"/>
    <mergeCell ref="B181:D181"/>
    <mergeCell ref="B183:D183"/>
    <mergeCell ref="B184:D184"/>
    <mergeCell ref="B186:D186"/>
    <mergeCell ref="B187:D187"/>
    <mergeCell ref="B190:D190"/>
    <mergeCell ref="B191:D191"/>
    <mergeCell ref="B194:D194"/>
    <mergeCell ref="B195:D195"/>
    <mergeCell ref="B206:D206"/>
    <mergeCell ref="B207:D207"/>
    <mergeCell ref="B209:D209"/>
    <mergeCell ref="B210:D210"/>
    <mergeCell ref="B212:D212"/>
    <mergeCell ref="B213:D213"/>
    <mergeCell ref="B234:D234"/>
    <mergeCell ref="B235:D235"/>
    <mergeCell ref="B257:D257"/>
    <mergeCell ref="B258:D258"/>
    <mergeCell ref="B261:D261"/>
    <mergeCell ref="B262:D262"/>
    <mergeCell ref="B266:D266"/>
    <mergeCell ref="B267:D267"/>
    <mergeCell ref="B268:D268"/>
    <mergeCell ref="A269:D269"/>
    <mergeCell ref="B270:D270"/>
    <mergeCell ref="B276:D276"/>
    <mergeCell ref="B277:D277"/>
    <mergeCell ref="B297:D297"/>
    <mergeCell ref="B298:D298"/>
    <mergeCell ref="B302:D302"/>
    <mergeCell ref="B303:D303"/>
    <mergeCell ref="B306:D306"/>
    <mergeCell ref="B307:D307"/>
    <mergeCell ref="B312:D312"/>
    <mergeCell ref="B313:D313"/>
    <mergeCell ref="B331:D331"/>
    <mergeCell ref="B332:D332"/>
    <mergeCell ref="B334:D334"/>
    <mergeCell ref="B338:D338"/>
    <mergeCell ref="B342:D342"/>
    <mergeCell ref="B347:D347"/>
    <mergeCell ref="B348:D348"/>
    <mergeCell ref="B350:D350"/>
    <mergeCell ref="B352:D352"/>
    <mergeCell ref="B353:D353"/>
    <mergeCell ref="B422:D422"/>
    <mergeCell ref="B423:D423"/>
    <mergeCell ref="B427:D427"/>
    <mergeCell ref="B428:D428"/>
    <mergeCell ref="B431:D431"/>
    <mergeCell ref="B432:D432"/>
    <mergeCell ref="B438:D438"/>
    <mergeCell ref="B439:D439"/>
    <mergeCell ref="B446:D446"/>
    <mergeCell ref="B447:D447"/>
    <mergeCell ref="B451:D451"/>
    <mergeCell ref="B452:D452"/>
    <mergeCell ref="B458:D458"/>
    <mergeCell ref="B459:D459"/>
    <mergeCell ref="B461:D461"/>
    <mergeCell ref="B462:D462"/>
    <mergeCell ref="B549:D549"/>
    <mergeCell ref="B550:D550"/>
    <mergeCell ref="B560:D560"/>
    <mergeCell ref="B561:D561"/>
    <mergeCell ref="B563:D563"/>
    <mergeCell ref="B564:D564"/>
    <mergeCell ref="B567:D567"/>
    <mergeCell ref="B568:D568"/>
    <mergeCell ref="B582:D582"/>
    <mergeCell ref="B583:D583"/>
    <mergeCell ref="B658:D658"/>
    <mergeCell ref="B659:D659"/>
    <mergeCell ref="B663:D663"/>
    <mergeCell ref="B664:D664"/>
    <mergeCell ref="B710:D710"/>
    <mergeCell ref="B711:D711"/>
    <mergeCell ref="B716:D716"/>
    <mergeCell ref="B717:D717"/>
    <mergeCell ref="B722:D722"/>
    <mergeCell ref="B723:D723"/>
    <mergeCell ref="B728:D728"/>
    <mergeCell ref="B729:D729"/>
    <mergeCell ref="B732:D732"/>
    <mergeCell ref="B733:D733"/>
    <mergeCell ref="B736:D736"/>
    <mergeCell ref="B737:D737"/>
    <mergeCell ref="B740:D740"/>
    <mergeCell ref="B741:D741"/>
    <mergeCell ref="B744:D744"/>
    <mergeCell ref="B745:D745"/>
    <mergeCell ref="B776:D776"/>
    <mergeCell ref="B777:D777"/>
  </mergeCells>
  <printOptions horizontalCentered="1"/>
  <pageMargins left="0.2362204724409449" right="0.1968503937007874" top="0.5" bottom="0.31496062992125984" header="0.31496062992125984" footer="0.31496062992125984"/>
  <pageSetup blackAndWhite="1" fitToHeight="0" fitToWidth="1" horizontalDpi="600" verticalDpi="600" orientation="landscape" paperSize="8" scale="44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424_4</dc:creator>
  <cp:keywords/>
  <dc:description/>
  <cp:lastModifiedBy>424_4</cp:lastModifiedBy>
  <cp:lastPrinted>2018-07-24T05:45:47Z</cp:lastPrinted>
  <dcterms:created xsi:type="dcterms:W3CDTF">2017-05-11T04:12:42Z</dcterms:created>
  <dcterms:modified xsi:type="dcterms:W3CDTF">2018-08-02T02:44:53Z</dcterms:modified>
  <cp:category/>
  <cp:version/>
  <cp:contentType/>
  <cp:contentStatus/>
</cp:coreProperties>
</file>